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7"/>
  </bookViews>
  <sheets>
    <sheet name="es 7.5" sheetId="1" r:id="rId1"/>
    <sheet name="es 7.7" sheetId="2" r:id="rId2"/>
    <sheet name="es 7.14" sheetId="3" r:id="rId3"/>
    <sheet name="7.26" sheetId="4" r:id="rId4"/>
    <sheet name="valori critici z" sheetId="5" r:id="rId5"/>
    <sheet name="valore critico di t" sheetId="6" r:id="rId6"/>
    <sheet name="8.21" sheetId="7" r:id="rId7"/>
    <sheet name="esercizio" sheetId="8" r:id="rId8"/>
  </sheets>
  <calcPr calcId="145621"/>
</workbook>
</file>

<file path=xl/calcChain.xml><?xml version="1.0" encoding="utf-8"?>
<calcChain xmlns="http://schemas.openxmlformats.org/spreadsheetml/2006/main">
  <c r="C8" i="8" l="1"/>
  <c r="B10" i="8" l="1"/>
  <c r="D3" i="6"/>
  <c r="A3" i="6"/>
  <c r="B11" i="8"/>
  <c r="B4" i="8"/>
  <c r="F2" i="6"/>
  <c r="B7" i="8"/>
  <c r="B12" i="8" s="1"/>
  <c r="B6" i="8"/>
  <c r="B14" i="8" l="1"/>
  <c r="B13" i="8"/>
  <c r="B8" i="8"/>
  <c r="A9" i="5"/>
  <c r="A10" i="5"/>
  <c r="C10" i="5"/>
  <c r="C9" i="5"/>
  <c r="B3" i="6" l="1"/>
  <c r="F3" i="6" s="1"/>
  <c r="B10" i="5"/>
  <c r="B10" i="7"/>
  <c r="B9" i="7"/>
  <c r="B6" i="7"/>
  <c r="B7" i="7" s="1"/>
  <c r="B5" i="7"/>
  <c r="C2" i="5"/>
  <c r="A3" i="5"/>
  <c r="A4" i="5"/>
  <c r="A5" i="5"/>
  <c r="A6" i="5"/>
  <c r="A7" i="5"/>
  <c r="A8" i="5"/>
  <c r="A2" i="5"/>
  <c r="B8" i="5"/>
  <c r="C8" i="5" s="1"/>
  <c r="B6" i="5"/>
  <c r="C3" i="5"/>
  <c r="C4" i="5"/>
  <c r="C5" i="5"/>
  <c r="C6" i="5"/>
  <c r="C7" i="5"/>
  <c r="B6" i="4"/>
  <c r="B8" i="4"/>
  <c r="E8" i="3"/>
  <c r="E7" i="3"/>
  <c r="E3" i="3"/>
  <c r="E4" i="3" s="1"/>
  <c r="E2" i="3"/>
  <c r="E5" i="3" s="1"/>
  <c r="E1" i="3"/>
  <c r="E9" i="3" l="1"/>
  <c r="E11" i="3" s="1"/>
  <c r="E10" i="3"/>
  <c r="H9" i="3"/>
  <c r="H7" i="3"/>
  <c r="H3" i="3"/>
  <c r="H4" i="3" s="1"/>
  <c r="H5" i="3" s="1"/>
  <c r="H2" i="3"/>
  <c r="H1" i="3"/>
  <c r="C9" i="2"/>
  <c r="H10" i="3" l="1"/>
  <c r="H8" i="3"/>
  <c r="H11" i="3"/>
  <c r="B12" i="2"/>
  <c r="B13" i="2" s="1"/>
  <c r="B7" i="2"/>
  <c r="B8" i="1"/>
  <c r="B7" i="1"/>
  <c r="B6" i="1"/>
  <c r="B8" i="2" l="1"/>
  <c r="B9" i="2" s="1"/>
  <c r="B14" i="2"/>
  <c r="B16" i="2" s="1"/>
  <c r="B15" i="2" l="1"/>
  <c r="B4" i="4"/>
  <c r="B10" i="4"/>
  <c r="B12" i="4" s="1"/>
  <c r="B11" i="4" l="1"/>
  <c r="B2" i="4"/>
</calcChain>
</file>

<file path=xl/comments1.xml><?xml version="1.0" encoding="utf-8"?>
<comments xmlns="http://schemas.openxmlformats.org/spreadsheetml/2006/main">
  <authors>
    <author>Autore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nel caso di piccoli campioni si usa la distribuzione t di student e di conseguenza serve conoscere anche i gradi di libertà che sono dati da (n-1) nel caso di un unico campione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da tabella a pagina 26</t>
        </r>
      </text>
    </comment>
  </commentList>
</comments>
</file>

<file path=xl/sharedStrings.xml><?xml version="1.0" encoding="utf-8"?>
<sst xmlns="http://schemas.openxmlformats.org/spreadsheetml/2006/main" count="110" uniqueCount="69">
  <si>
    <t>radice di n</t>
  </si>
  <si>
    <t>errore standard (sigma/radice di n)</t>
  </si>
  <si>
    <r>
      <t xml:space="preserve">media della popolazione </t>
    </r>
    <r>
      <rPr>
        <sz val="11"/>
        <color theme="1"/>
        <rFont val="Calibri"/>
        <family val="2"/>
      </rPr>
      <t>μ</t>
    </r>
  </si>
  <si>
    <r>
      <t xml:space="preserve">dev st della popolazione </t>
    </r>
    <r>
      <rPr>
        <sz val="11"/>
        <color theme="1"/>
        <rFont val="Calibri"/>
        <family val="2"/>
      </rPr>
      <t>σ</t>
    </r>
  </si>
  <si>
    <t>numerosità del campione n</t>
  </si>
  <si>
    <t>media del campione M</t>
  </si>
  <si>
    <t>Z = (M - μ)/err st</t>
  </si>
  <si>
    <t>non nota</t>
  </si>
  <si>
    <t>alfa</t>
  </si>
  <si>
    <t>livello di confidenza (1-alfa)</t>
  </si>
  <si>
    <t>e</t>
  </si>
  <si>
    <t>scarto quadratico medio del campione s</t>
  </si>
  <si>
    <t>errore standard (s/radice di n)</t>
  </si>
  <si>
    <t xml:space="preserve">Z per alfa mezzi </t>
  </si>
  <si>
    <t>Zeta corrispondente ad alfa mezzi</t>
  </si>
  <si>
    <t>limite inferiore dell'intervallo</t>
  </si>
  <si>
    <t>limite superiore dell'intervallo</t>
  </si>
  <si>
    <t>n</t>
  </si>
  <si>
    <t>alfa diviso 2</t>
  </si>
  <si>
    <t>gg deg</t>
  </si>
  <si>
    <t>id</t>
  </si>
  <si>
    <t>media</t>
  </si>
  <si>
    <t>dev st</t>
  </si>
  <si>
    <t>rad di n</t>
  </si>
  <si>
    <t>err st</t>
  </si>
  <si>
    <t>livello di confidenza</t>
  </si>
  <si>
    <t>t</t>
  </si>
  <si>
    <t>Intervallo inferiore</t>
  </si>
  <si>
    <t>intervallo superiore</t>
  </si>
  <si>
    <t>t =INV.T.2T(alfa;gdl)</t>
  </si>
  <si>
    <t>sigma</t>
  </si>
  <si>
    <t>z</t>
  </si>
  <si>
    <t>Z critico</t>
  </si>
  <si>
    <t>Z critico per un alfa specificato</t>
  </si>
  <si>
    <t>1-alfa</t>
  </si>
  <si>
    <t>monodirezionale (a una coda, di destra o di sinistra)</t>
  </si>
  <si>
    <t>bidirezionale (due code, per alfa =0,05)</t>
  </si>
  <si>
    <t>media della popolazione</t>
  </si>
  <si>
    <t>media campionaria</t>
  </si>
  <si>
    <t>N</t>
  </si>
  <si>
    <t>s</t>
  </si>
  <si>
    <t>radice di N</t>
  </si>
  <si>
    <t>err standard</t>
  </si>
  <si>
    <t>Z calcolato</t>
  </si>
  <si>
    <t>alfa mezzi</t>
  </si>
  <si>
    <t>bidirez</t>
  </si>
  <si>
    <t>monodirez</t>
  </si>
  <si>
    <t>t critico per un alfa specificato e per gdl specificati</t>
  </si>
  <si>
    <t>gdl (N-1)</t>
  </si>
  <si>
    <t>alfa * 2</t>
  </si>
  <si>
    <t>Nota: se ipotesi bidirezionale, il t critico ha sia segno - che segno +</t>
  </si>
  <si>
    <t>se monodirezionale, il segno del t critico dipende dalla direzione dell'ipotesi alternativa</t>
  </si>
  <si>
    <t>https://www.easycalculation.com/statistics/critical-t-test.php</t>
  </si>
  <si>
    <t>bidirezionale (due code, per alfa =0,02)</t>
  </si>
  <si>
    <t>ipotesi</t>
  </si>
  <si>
    <t>bidirezionale</t>
  </si>
  <si>
    <t>monodirezionale</t>
  </si>
  <si>
    <t>t calcolato</t>
  </si>
  <si>
    <t>t critico (bidirezionale)</t>
  </si>
  <si>
    <t>t critico (monodirezionale)</t>
  </si>
  <si>
    <t>gdl</t>
  </si>
  <si>
    <t>data</t>
  </si>
  <si>
    <t>dato</t>
  </si>
  <si>
    <t>data (calcolata dal campione)</t>
  </si>
  <si>
    <t>data (dal campione)</t>
  </si>
  <si>
    <t xml:space="preserve">e </t>
  </si>
  <si>
    <t>S</t>
  </si>
  <si>
    <t>I</t>
  </si>
  <si>
    <t>valore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</si>
</sst>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€&quot;\ * #,##0.00_-;\-&quot;€&quot;\ * #,##0.00_-;_-&quot;€&quot;\ * &quot;-&quot;??_-;_-@_-"/>
    <numFmt numFmtId="164" formatCode="0.000"/>
    <numFmt numFmtId="165" formatCode="0.0000"/>
    <numFmt numFmtId="166" formatCode="0.00000"/>
    <numFmt numFmtId="167" formatCode="0.000000"/>
    <numFmt numFmtId="171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/>
    <xf numFmtId="2" fontId="0" fillId="2" borderId="1" xfId="0" applyNumberFormat="1" applyFill="1" applyBorder="1"/>
    <xf numFmtId="44" fontId="0" fillId="0" borderId="0" xfId="1" applyFont="1"/>
    <xf numFmtId="0" fontId="0" fillId="0" borderId="1" xfId="0" applyFill="1" applyBorder="1"/>
    <xf numFmtId="2" fontId="0" fillId="0" borderId="0" xfId="2" applyNumberFormat="1" applyFont="1"/>
    <xf numFmtId="44" fontId="0" fillId="2" borderId="1" xfId="0" applyNumberFormat="1" applyFill="1" applyBorder="1"/>
    <xf numFmtId="2" fontId="0" fillId="0" borderId="1" xfId="1" applyNumberFormat="1" applyFont="1" applyBorder="1"/>
    <xf numFmtId="2" fontId="2" fillId="0" borderId="1" xfId="0" applyNumberFormat="1" applyFont="1" applyBorder="1"/>
    <xf numFmtId="2" fontId="2" fillId="0" borderId="0" xfId="2" applyNumberFormat="1" applyFont="1"/>
    <xf numFmtId="164" fontId="0" fillId="0" borderId="0" xfId="2" applyNumberFormat="1" applyFont="1"/>
    <xf numFmtId="9" fontId="0" fillId="0" borderId="0" xfId="2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2" xfId="0" applyBorder="1"/>
    <xf numFmtId="0" fontId="0" fillId="0" borderId="0" xfId="0" applyBorder="1"/>
    <xf numFmtId="2" fontId="0" fillId="0" borderId="4" xfId="0" applyNumberFormat="1" applyBorder="1"/>
    <xf numFmtId="1" fontId="0" fillId="0" borderId="4" xfId="0" applyNumberFormat="1" applyBorder="1"/>
    <xf numFmtId="0" fontId="0" fillId="0" borderId="5" xfId="0" applyBorder="1"/>
    <xf numFmtId="2" fontId="0" fillId="0" borderId="6" xfId="0" applyNumberFormat="1" applyBorder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0" borderId="11" xfId="0" applyBorder="1" applyAlignment="1">
      <alignment horizontal="right"/>
    </xf>
    <xf numFmtId="9" fontId="0" fillId="4" borderId="4" xfId="2" applyFont="1" applyFill="1" applyBorder="1"/>
    <xf numFmtId="0" fontId="0" fillId="4" borderId="9" xfId="0" applyFill="1" applyBorder="1" applyAlignment="1">
      <alignment horizontal="right"/>
    </xf>
    <xf numFmtId="2" fontId="6" fillId="0" borderId="3" xfId="0" applyNumberFormat="1" applyFont="1" applyBorder="1"/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0" xfId="0" applyFill="1" applyBorder="1" applyAlignment="1">
      <alignment horizontal="right"/>
    </xf>
    <xf numFmtId="2" fontId="0" fillId="5" borderId="7" xfId="0" applyNumberFormat="1" applyFill="1" applyBorder="1"/>
    <xf numFmtId="164" fontId="0" fillId="3" borderId="7" xfId="0" applyNumberFormat="1" applyFill="1" applyBorder="1"/>
    <xf numFmtId="166" fontId="0" fillId="0" borderId="4" xfId="0" applyNumberFormat="1" applyBorder="1"/>
    <xf numFmtId="167" fontId="0" fillId="0" borderId="4" xfId="0" applyNumberFormat="1" applyBorder="1"/>
    <xf numFmtId="165" fontId="0" fillId="5" borderId="7" xfId="0" applyNumberFormat="1" applyFill="1" applyBorder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4" fontId="0" fillId="0" borderId="1" xfId="0" applyNumberFormat="1" applyBorder="1"/>
    <xf numFmtId="165" fontId="0" fillId="0" borderId="1" xfId="0" applyNumberFormat="1" applyBorder="1"/>
    <xf numFmtId="0" fontId="6" fillId="0" borderId="1" xfId="0" applyFont="1" applyBorder="1" applyAlignment="1">
      <alignment horizontal="center" vertical="center" wrapText="1"/>
    </xf>
    <xf numFmtId="9" fontId="0" fillId="0" borderId="1" xfId="2" applyFont="1" applyBorder="1"/>
    <xf numFmtId="9" fontId="0" fillId="6" borderId="1" xfId="2" applyFont="1" applyFill="1" applyBorder="1"/>
    <xf numFmtId="164" fontId="0" fillId="3" borderId="1" xfId="0" applyNumberFormat="1" applyFill="1" applyBorder="1"/>
    <xf numFmtId="2" fontId="0" fillId="3" borderId="1" xfId="0" applyNumberFormat="1" applyFill="1" applyBorder="1"/>
    <xf numFmtId="0" fontId="0" fillId="3" borderId="1" xfId="0" applyFill="1" applyBorder="1"/>
    <xf numFmtId="2" fontId="6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 wrapText="1"/>
    </xf>
    <xf numFmtId="2" fontId="7" fillId="0" borderId="0" xfId="3" applyNumberFormat="1" applyAlignment="1">
      <alignment horizontal="left" vertical="center"/>
    </xf>
    <xf numFmtId="2" fontId="0" fillId="3" borderId="1" xfId="0" applyNumberFormat="1" applyFont="1" applyFill="1" applyBorder="1"/>
    <xf numFmtId="165" fontId="0" fillId="2" borderId="1" xfId="0" applyNumberFormat="1" applyFill="1" applyBorder="1"/>
    <xf numFmtId="164" fontId="0" fillId="6" borderId="1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right"/>
    </xf>
    <xf numFmtId="171" fontId="0" fillId="0" borderId="0" xfId="0" applyNumberFormat="1"/>
  </cellXfs>
  <cellStyles count="4">
    <cellStyle name="Collegamento ipertestuale" xfId="3" builtinId="8"/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asycalculation.com/statistics/critical-t-test.php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="200" zoomScaleNormal="200" workbookViewId="0">
      <selection activeCell="B8" sqref="B8"/>
    </sheetView>
  </sheetViews>
  <sheetFormatPr defaultRowHeight="15" x14ac:dyDescent="0.25"/>
  <cols>
    <col min="1" max="1" width="30.85546875" customWidth="1"/>
    <col min="2" max="2" width="14.42578125" customWidth="1"/>
  </cols>
  <sheetData>
    <row r="1" spans="1:2" x14ac:dyDescent="0.25">
      <c r="A1" t="s">
        <v>2</v>
      </c>
      <c r="B1">
        <v>75</v>
      </c>
    </row>
    <row r="2" spans="1:2" x14ac:dyDescent="0.25">
      <c r="A2" t="s">
        <v>3</v>
      </c>
      <c r="B2">
        <v>5</v>
      </c>
    </row>
    <row r="3" spans="1:2" x14ac:dyDescent="0.25">
      <c r="A3" t="s">
        <v>4</v>
      </c>
      <c r="B3">
        <v>50</v>
      </c>
    </row>
    <row r="4" spans="1:2" x14ac:dyDescent="0.25">
      <c r="A4" t="s">
        <v>5</v>
      </c>
      <c r="B4">
        <v>80</v>
      </c>
    </row>
    <row r="6" spans="1:2" x14ac:dyDescent="0.25">
      <c r="A6" s="2" t="s">
        <v>0</v>
      </c>
      <c r="B6" s="3">
        <f>SQRT(B3)</f>
        <v>7.0710678118654755</v>
      </c>
    </row>
    <row r="7" spans="1:2" x14ac:dyDescent="0.25">
      <c r="A7" s="2" t="s">
        <v>1</v>
      </c>
      <c r="B7" s="3">
        <f>B2/B6</f>
        <v>0.70710678118654746</v>
      </c>
    </row>
    <row r="8" spans="1:2" x14ac:dyDescent="0.25">
      <c r="A8" s="4" t="s">
        <v>6</v>
      </c>
      <c r="B8" s="5">
        <f>(B4-B1)/B7</f>
        <v>7.0710678118654755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6"/>
  <sheetViews>
    <sheetView topLeftCell="A2" zoomScale="200" zoomScaleNormal="200" workbookViewId="0">
      <selection activeCell="B5" sqref="B5"/>
    </sheetView>
  </sheetViews>
  <sheetFormatPr defaultRowHeight="15" x14ac:dyDescent="0.25"/>
  <cols>
    <col min="1" max="1" width="36.5703125" bestFit="1" customWidth="1"/>
    <col min="2" max="2" width="9.5703125" customWidth="1"/>
    <col min="3" max="3" width="21.140625" customWidth="1"/>
  </cols>
  <sheetData>
    <row r="1" spans="1:3" x14ac:dyDescent="0.25">
      <c r="A1" t="s">
        <v>2</v>
      </c>
      <c r="B1" t="s">
        <v>7</v>
      </c>
    </row>
    <row r="2" spans="1:3" x14ac:dyDescent="0.25">
      <c r="A2" t="s">
        <v>3</v>
      </c>
      <c r="B2" t="s">
        <v>7</v>
      </c>
    </row>
    <row r="3" spans="1:3" x14ac:dyDescent="0.25">
      <c r="A3" t="s">
        <v>4</v>
      </c>
      <c r="B3">
        <v>45</v>
      </c>
    </row>
    <row r="4" spans="1:3" x14ac:dyDescent="0.25">
      <c r="A4" t="s">
        <v>5</v>
      </c>
      <c r="B4" s="6">
        <v>382</v>
      </c>
    </row>
    <row r="5" spans="1:3" x14ac:dyDescent="0.25">
      <c r="A5" t="s">
        <v>11</v>
      </c>
      <c r="B5" s="6">
        <v>21</v>
      </c>
    </row>
    <row r="6" spans="1:3" x14ac:dyDescent="0.25">
      <c r="A6" t="s">
        <v>9</v>
      </c>
      <c r="B6" s="14">
        <v>0.99</v>
      </c>
    </row>
    <row r="7" spans="1:3" x14ac:dyDescent="0.25">
      <c r="A7" t="s">
        <v>8</v>
      </c>
      <c r="B7" s="8">
        <f>1-B6</f>
        <v>1.0000000000000009E-2</v>
      </c>
    </row>
    <row r="8" spans="1:3" x14ac:dyDescent="0.25">
      <c r="A8" t="s">
        <v>18</v>
      </c>
      <c r="B8" s="13">
        <f>B7/2</f>
        <v>5.0000000000000044E-3</v>
      </c>
    </row>
    <row r="9" spans="1:3" x14ac:dyDescent="0.25">
      <c r="A9" t="s">
        <v>14</v>
      </c>
      <c r="B9" s="12">
        <f>ABS(_xlfn.NORM.S.INV(B8))</f>
        <v>2.5758293035488999</v>
      </c>
      <c r="C9" s="11">
        <f>_xlfn.T.INV.2T(B7,B3-1)</f>
        <v>2.6922782656930213</v>
      </c>
    </row>
    <row r="10" spans="1:3" x14ac:dyDescent="0.25">
      <c r="A10" s="2" t="s">
        <v>13</v>
      </c>
      <c r="B10" s="10">
        <v>2.33</v>
      </c>
    </row>
    <row r="12" spans="1:3" x14ac:dyDescent="0.25">
      <c r="A12" s="2" t="s">
        <v>0</v>
      </c>
      <c r="B12" s="3">
        <f>SQRT(B3)</f>
        <v>6.7082039324993694</v>
      </c>
    </row>
    <row r="13" spans="1:3" x14ac:dyDescent="0.25">
      <c r="A13" s="2" t="s">
        <v>12</v>
      </c>
      <c r="B13" s="11">
        <f>B5/B12</f>
        <v>3.1304951684997055</v>
      </c>
    </row>
    <row r="14" spans="1:3" x14ac:dyDescent="0.25">
      <c r="A14" s="7" t="s">
        <v>10</v>
      </c>
      <c r="B14" s="3">
        <f>B9*B13</f>
        <v>8.0636211896397931</v>
      </c>
    </row>
    <row r="15" spans="1:3" x14ac:dyDescent="0.25">
      <c r="A15" s="4" t="s">
        <v>15</v>
      </c>
      <c r="B15" s="9">
        <f>B4-B14</f>
        <v>373.93637881036022</v>
      </c>
    </row>
    <row r="16" spans="1:3" x14ac:dyDescent="0.25">
      <c r="A16" s="4" t="s">
        <v>16</v>
      </c>
      <c r="B16" s="9">
        <f>B4+B14</f>
        <v>390.06362118963978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60" zoomScaleNormal="160" workbookViewId="0">
      <selection activeCell="E8" sqref="E8"/>
    </sheetView>
  </sheetViews>
  <sheetFormatPr defaultRowHeight="15" x14ac:dyDescent="0.25"/>
  <cols>
    <col min="1" max="1" width="5.7109375" style="17" customWidth="1"/>
    <col min="2" max="2" width="6.7109375" style="16" bestFit="1" customWidth="1"/>
    <col min="3" max="3" width="4.42578125" customWidth="1"/>
    <col min="4" max="4" width="22.85546875" style="15" customWidth="1"/>
    <col min="5" max="5" width="19.7109375" style="1" customWidth="1"/>
    <col min="6" max="6" width="4.28515625" customWidth="1"/>
    <col min="7" max="7" width="19.140625" style="15" bestFit="1" customWidth="1"/>
    <col min="8" max="8" width="5.7109375" style="1" bestFit="1" customWidth="1"/>
  </cols>
  <sheetData>
    <row r="1" spans="1:8" x14ac:dyDescent="0.25">
      <c r="A1" s="31" t="s">
        <v>20</v>
      </c>
      <c r="B1" s="32" t="s">
        <v>19</v>
      </c>
      <c r="C1" s="18"/>
      <c r="D1" s="24" t="s">
        <v>21</v>
      </c>
      <c r="E1" s="30">
        <f>AVERAGE($B:$B)</f>
        <v>5.1428571428571432</v>
      </c>
      <c r="G1" s="24" t="s">
        <v>21</v>
      </c>
      <c r="H1" s="30">
        <f>AVERAGE($B:$B)</f>
        <v>5.1428571428571432</v>
      </c>
    </row>
    <row r="2" spans="1:8" x14ac:dyDescent="0.25">
      <c r="A2" s="33">
        <v>1</v>
      </c>
      <c r="B2" s="34">
        <v>7</v>
      </c>
      <c r="C2" s="19"/>
      <c r="D2" s="25" t="s">
        <v>22</v>
      </c>
      <c r="E2" s="20">
        <f>STDEV($B:$B)</f>
        <v>2.1432234119210705</v>
      </c>
      <c r="G2" s="25" t="s">
        <v>22</v>
      </c>
      <c r="H2" s="20">
        <f>STDEV($B:$B)</f>
        <v>2.1432234119210705</v>
      </c>
    </row>
    <row r="3" spans="1:8" x14ac:dyDescent="0.25">
      <c r="A3" s="33">
        <v>2</v>
      </c>
      <c r="B3" s="34">
        <v>2</v>
      </c>
      <c r="C3" s="19"/>
      <c r="D3" s="25" t="s">
        <v>17</v>
      </c>
      <c r="E3" s="21">
        <f>COUNT($B:$B)</f>
        <v>14</v>
      </c>
      <c r="G3" s="25" t="s">
        <v>17</v>
      </c>
      <c r="H3" s="21">
        <f>COUNT($B:$B)</f>
        <v>14</v>
      </c>
    </row>
    <row r="4" spans="1:8" x14ac:dyDescent="0.25">
      <c r="A4" s="33">
        <v>3</v>
      </c>
      <c r="B4" s="34">
        <v>6</v>
      </c>
      <c r="C4" s="19"/>
      <c r="D4" s="25" t="s">
        <v>23</v>
      </c>
      <c r="E4" s="20">
        <f>SQRT(E3)</f>
        <v>3.7416573867739413</v>
      </c>
      <c r="G4" s="25" t="s">
        <v>23</v>
      </c>
      <c r="H4" s="20">
        <f>SQRT(H3)</f>
        <v>3.7416573867739413</v>
      </c>
    </row>
    <row r="5" spans="1:8" x14ac:dyDescent="0.25">
      <c r="A5" s="33">
        <v>4</v>
      </c>
      <c r="B5" s="34">
        <v>7</v>
      </c>
      <c r="C5" s="19"/>
      <c r="D5" s="25" t="s">
        <v>24</v>
      </c>
      <c r="E5" s="20">
        <f>E2/E4</f>
        <v>0.57280055076580882</v>
      </c>
      <c r="G5" s="25" t="s">
        <v>24</v>
      </c>
      <c r="H5" s="20">
        <f>H2/H4</f>
        <v>0.57280055076580882</v>
      </c>
    </row>
    <row r="6" spans="1:8" x14ac:dyDescent="0.25">
      <c r="A6" s="33">
        <v>5</v>
      </c>
      <c r="B6" s="34">
        <v>8</v>
      </c>
      <c r="C6" s="19"/>
      <c r="D6" s="29" t="s">
        <v>25</v>
      </c>
      <c r="E6" s="28">
        <v>0.95</v>
      </c>
      <c r="G6" s="29" t="s">
        <v>25</v>
      </c>
      <c r="H6" s="28">
        <v>0.9</v>
      </c>
    </row>
    <row r="7" spans="1:8" x14ac:dyDescent="0.25">
      <c r="A7" s="33">
        <v>6</v>
      </c>
      <c r="B7" s="34">
        <v>8</v>
      </c>
      <c r="C7" s="19"/>
      <c r="D7" s="25" t="s">
        <v>8</v>
      </c>
      <c r="E7" s="20">
        <f>1-E6</f>
        <v>5.0000000000000044E-2</v>
      </c>
      <c r="G7" s="25" t="s">
        <v>8</v>
      </c>
      <c r="H7" s="20">
        <f>1-H6</f>
        <v>9.9999999999999978E-2</v>
      </c>
    </row>
    <row r="8" spans="1:8" x14ac:dyDescent="0.25">
      <c r="A8" s="33">
        <v>7</v>
      </c>
      <c r="B8" s="34">
        <v>3</v>
      </c>
      <c r="C8" s="19"/>
      <c r="D8" s="26" t="s">
        <v>29</v>
      </c>
      <c r="E8" s="37">
        <f>TINV(E7,E3-1)</f>
        <v>2.1603686564627917</v>
      </c>
      <c r="G8" s="26" t="s">
        <v>26</v>
      </c>
      <c r="H8" s="37">
        <f>_xlfn.T.INV.2T(H7,H3-1)</f>
        <v>1.7709333959868738</v>
      </c>
    </row>
    <row r="9" spans="1:8" x14ac:dyDescent="0.25">
      <c r="A9" s="33">
        <v>8</v>
      </c>
      <c r="B9" s="34">
        <v>6</v>
      </c>
      <c r="C9" s="19"/>
      <c r="D9" s="25" t="s">
        <v>10</v>
      </c>
      <c r="E9" s="20">
        <f>E8*E5</f>
        <v>1.2374603562790776</v>
      </c>
      <c r="G9" s="25" t="s">
        <v>10</v>
      </c>
      <c r="H9" s="20">
        <f>H8*H5</f>
        <v>1.0143916245908455</v>
      </c>
    </row>
    <row r="10" spans="1:8" x14ac:dyDescent="0.25">
      <c r="A10" s="33">
        <v>9</v>
      </c>
      <c r="B10" s="34">
        <v>5</v>
      </c>
      <c r="C10" s="19"/>
      <c r="D10" s="35" t="s">
        <v>27</v>
      </c>
      <c r="E10" s="36">
        <f>E1-E9</f>
        <v>3.9053967865780654</v>
      </c>
      <c r="G10" s="35" t="s">
        <v>27</v>
      </c>
      <c r="H10" s="36">
        <f>H1-H9</f>
        <v>4.1284655182662977</v>
      </c>
    </row>
    <row r="11" spans="1:8" x14ac:dyDescent="0.25">
      <c r="A11" s="33">
        <v>10</v>
      </c>
      <c r="B11" s="34">
        <v>4</v>
      </c>
      <c r="C11" s="19"/>
      <c r="D11" s="35" t="s">
        <v>28</v>
      </c>
      <c r="E11" s="36">
        <f>E1+E9</f>
        <v>6.380317499136221</v>
      </c>
      <c r="G11" s="35" t="s">
        <v>28</v>
      </c>
      <c r="H11" s="36">
        <f>H1+H9</f>
        <v>6.1572487674479888</v>
      </c>
    </row>
    <row r="12" spans="1:8" x14ac:dyDescent="0.25">
      <c r="A12" s="33">
        <v>11</v>
      </c>
      <c r="B12" s="34">
        <v>4</v>
      </c>
      <c r="C12" s="19"/>
      <c r="D12" s="25"/>
      <c r="E12" s="20"/>
      <c r="G12" s="25"/>
      <c r="H12" s="20"/>
    </row>
    <row r="13" spans="1:8" x14ac:dyDescent="0.25">
      <c r="A13" s="33">
        <v>12</v>
      </c>
      <c r="B13" s="34">
        <v>2</v>
      </c>
      <c r="C13" s="19"/>
      <c r="D13" s="25"/>
      <c r="E13" s="20"/>
      <c r="G13" s="25"/>
      <c r="H13" s="20"/>
    </row>
    <row r="14" spans="1:8" x14ac:dyDescent="0.25">
      <c r="A14" s="33">
        <v>13</v>
      </c>
      <c r="B14" s="34">
        <v>3</v>
      </c>
      <c r="C14" s="19"/>
      <c r="D14" s="25"/>
      <c r="E14" s="20"/>
      <c r="G14" s="25"/>
      <c r="H14" s="20"/>
    </row>
    <row r="15" spans="1:8" ht="15.75" thickBot="1" x14ac:dyDescent="0.3">
      <c r="A15" s="33">
        <v>14</v>
      </c>
      <c r="B15" s="34">
        <v>7</v>
      </c>
      <c r="C15" s="22"/>
      <c r="D15" s="27"/>
      <c r="E15" s="23"/>
      <c r="G15" s="27"/>
      <c r="H15" s="2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2" zoomScale="180" zoomScaleNormal="180" workbookViewId="0">
      <selection activeCell="D4" sqref="D4"/>
    </sheetView>
  </sheetViews>
  <sheetFormatPr defaultRowHeight="15" x14ac:dyDescent="0.25"/>
  <cols>
    <col min="1" max="1" width="22.85546875" style="15" customWidth="1"/>
    <col min="2" max="2" width="19.7109375" style="1" customWidth="1"/>
    <col min="4" max="4" width="14.7109375" customWidth="1"/>
  </cols>
  <sheetData>
    <row r="1" spans="1:2" x14ac:dyDescent="0.25">
      <c r="A1" s="24" t="s">
        <v>21</v>
      </c>
      <c r="B1" s="30">
        <v>0.91820800000000002</v>
      </c>
    </row>
    <row r="2" spans="1:2" x14ac:dyDescent="0.25">
      <c r="A2" s="25" t="s">
        <v>22</v>
      </c>
      <c r="B2" s="20">
        <f ca="1">STDEV($B:$B)</f>
        <v>2.1432234119210705</v>
      </c>
    </row>
    <row r="3" spans="1:2" x14ac:dyDescent="0.25">
      <c r="A3" s="25" t="s">
        <v>17</v>
      </c>
      <c r="B3" s="21">
        <v>48</v>
      </c>
    </row>
    <row r="4" spans="1:2" x14ac:dyDescent="0.25">
      <c r="A4" s="25" t="s">
        <v>23</v>
      </c>
      <c r="B4" s="20">
        <f>SQRT(B3)</f>
        <v>6.9282032302755088</v>
      </c>
    </row>
    <row r="5" spans="1:2" x14ac:dyDescent="0.25">
      <c r="A5" s="25" t="s">
        <v>30</v>
      </c>
      <c r="B5" s="20">
        <v>0.02</v>
      </c>
    </row>
    <row r="6" spans="1:2" x14ac:dyDescent="0.25">
      <c r="A6" s="25" t="s">
        <v>24</v>
      </c>
      <c r="B6" s="39">
        <f>B5/B4</f>
        <v>2.886751345948129E-3</v>
      </c>
    </row>
    <row r="7" spans="1:2" x14ac:dyDescent="0.25">
      <c r="A7" s="29" t="s">
        <v>25</v>
      </c>
      <c r="B7" s="28">
        <v>0.9</v>
      </c>
    </row>
    <row r="8" spans="1:2" x14ac:dyDescent="0.25">
      <c r="A8" s="25" t="s">
        <v>8</v>
      </c>
      <c r="B8" s="20">
        <f>1-B7</f>
        <v>9.9999999999999978E-2</v>
      </c>
    </row>
    <row r="9" spans="1:2" x14ac:dyDescent="0.25">
      <c r="A9" s="26" t="s">
        <v>31</v>
      </c>
      <c r="B9" s="37">
        <v>1.65</v>
      </c>
    </row>
    <row r="10" spans="1:2" x14ac:dyDescent="0.25">
      <c r="A10" s="25" t="s">
        <v>10</v>
      </c>
      <c r="B10" s="38">
        <f>B9*B6</f>
        <v>4.7631397208144129E-3</v>
      </c>
    </row>
    <row r="11" spans="1:2" x14ac:dyDescent="0.25">
      <c r="A11" s="35" t="s">
        <v>27</v>
      </c>
      <c r="B11" s="40">
        <f>B1-B10</f>
        <v>0.91344486027918559</v>
      </c>
    </row>
    <row r="12" spans="1:2" x14ac:dyDescent="0.25">
      <c r="A12" s="35" t="s">
        <v>28</v>
      </c>
      <c r="B12" s="40">
        <f>B1+B10</f>
        <v>0.92297113972081446</v>
      </c>
    </row>
    <row r="13" spans="1:2" x14ac:dyDescent="0.25">
      <c r="A13" s="25"/>
      <c r="B13" s="20"/>
    </row>
    <row r="14" spans="1:2" x14ac:dyDescent="0.25">
      <c r="A14" s="25"/>
      <c r="B14" s="20"/>
    </row>
    <row r="15" spans="1:2" x14ac:dyDescent="0.25">
      <c r="A15" s="25"/>
      <c r="B15" s="20"/>
    </row>
    <row r="16" spans="1:2" ht="15.75" thickBot="1" x14ac:dyDescent="0.3">
      <c r="A16" s="27"/>
      <c r="B16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D3" zoomScale="250" zoomScaleNormal="250" workbookViewId="0">
      <selection activeCell="D7" sqref="D7"/>
    </sheetView>
  </sheetViews>
  <sheetFormatPr defaultRowHeight="15" x14ac:dyDescent="0.25"/>
  <cols>
    <col min="1" max="1" width="8.5703125" customWidth="1"/>
    <col min="2" max="2" width="6.7109375" style="1" bestFit="1" customWidth="1"/>
    <col min="3" max="3" width="21.5703125" customWidth="1"/>
    <col min="4" max="4" width="47.85546875" bestFit="1" customWidth="1"/>
  </cols>
  <sheetData>
    <row r="1" spans="1:4" s="43" customFormat="1" ht="30" x14ac:dyDescent="0.25">
      <c r="A1" s="43" t="s">
        <v>34</v>
      </c>
      <c r="B1" s="44" t="s">
        <v>8</v>
      </c>
      <c r="C1" s="47" t="s">
        <v>33</v>
      </c>
    </row>
    <row r="2" spans="1:4" x14ac:dyDescent="0.25">
      <c r="A2" s="48">
        <f>1-B2</f>
        <v>0.9</v>
      </c>
      <c r="B2" s="3">
        <v>0.1</v>
      </c>
      <c r="C2" s="3">
        <f>ABS(_xlfn.NORM.S.INV(B2))</f>
        <v>1.2815515655446006</v>
      </c>
    </row>
    <row r="3" spans="1:4" x14ac:dyDescent="0.25">
      <c r="A3" s="49">
        <f t="shared" ref="A3:A10" si="0">1-B3</f>
        <v>0.95</v>
      </c>
      <c r="B3" s="5">
        <v>0.05</v>
      </c>
      <c r="C3" s="5">
        <f t="shared" ref="C3:C8" si="1">ABS(_xlfn.NORM.S.INV(B3))</f>
        <v>1.6448536269514726</v>
      </c>
      <c r="D3" t="s">
        <v>35</v>
      </c>
    </row>
    <row r="4" spans="1:4" x14ac:dyDescent="0.25">
      <c r="A4" s="48">
        <f t="shared" si="0"/>
        <v>0.97499999999999998</v>
      </c>
      <c r="B4" s="50">
        <v>2.5000000000000001E-2</v>
      </c>
      <c r="C4" s="51">
        <f t="shared" si="1"/>
        <v>1.9599639845400538</v>
      </c>
      <c r="D4" t="s">
        <v>36</v>
      </c>
    </row>
    <row r="5" spans="1:4" x14ac:dyDescent="0.25">
      <c r="A5" s="48">
        <f t="shared" si="0"/>
        <v>0.99</v>
      </c>
      <c r="B5" s="3">
        <v>0.01</v>
      </c>
      <c r="C5" s="3">
        <f t="shared" si="1"/>
        <v>2.3263478740408408</v>
      </c>
    </row>
    <row r="6" spans="1:4" x14ac:dyDescent="0.25">
      <c r="A6" s="48">
        <f t="shared" si="0"/>
        <v>0.995</v>
      </c>
      <c r="B6" s="45">
        <f>B5/2</f>
        <v>5.0000000000000001E-3</v>
      </c>
      <c r="C6" s="3">
        <f t="shared" si="1"/>
        <v>2.5758293035488999</v>
      </c>
    </row>
    <row r="7" spans="1:4" x14ac:dyDescent="0.25">
      <c r="A7" s="48">
        <f t="shared" si="0"/>
        <v>0.999</v>
      </c>
      <c r="B7" s="45">
        <v>1E-3</v>
      </c>
      <c r="C7" s="3">
        <f t="shared" si="1"/>
        <v>3.0902323061678132</v>
      </c>
    </row>
    <row r="8" spans="1:4" x14ac:dyDescent="0.25">
      <c r="A8" s="48">
        <f t="shared" si="0"/>
        <v>0.99950000000000006</v>
      </c>
      <c r="B8" s="46">
        <f>B7/2</f>
        <v>5.0000000000000001E-4</v>
      </c>
      <c r="C8" s="3">
        <f t="shared" si="1"/>
        <v>3.2905267314918945</v>
      </c>
    </row>
    <row r="9" spans="1:4" x14ac:dyDescent="0.25">
      <c r="A9" s="48">
        <f t="shared" si="0"/>
        <v>0.98</v>
      </c>
      <c r="B9" s="45">
        <v>0.02</v>
      </c>
      <c r="C9" s="3">
        <f>ABS(_xlfn.NORM.S.INV(B9))</f>
        <v>2.0537489106318225</v>
      </c>
      <c r="D9" t="s">
        <v>35</v>
      </c>
    </row>
    <row r="10" spans="1:4" x14ac:dyDescent="0.25">
      <c r="A10" s="48">
        <f t="shared" si="0"/>
        <v>0.99</v>
      </c>
      <c r="B10" s="46">
        <f>B9/2</f>
        <v>0.01</v>
      </c>
      <c r="C10" s="3">
        <f>ABS(_xlfn.NORM.S.INV(B10))</f>
        <v>2.3263478740408408</v>
      </c>
      <c r="D10" t="s">
        <v>53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="200" zoomScaleNormal="200" workbookViewId="0">
      <selection activeCell="F2" sqref="F2:F3"/>
    </sheetView>
  </sheetViews>
  <sheetFormatPr defaultRowHeight="15" x14ac:dyDescent="0.25"/>
  <cols>
    <col min="1" max="1" width="6.7109375" style="41" bestFit="1" customWidth="1"/>
    <col min="2" max="2" width="6.7109375" style="41" customWidth="1"/>
    <col min="3" max="3" width="3" style="41" bestFit="1" customWidth="1"/>
    <col min="4" max="4" width="8.7109375" style="41" bestFit="1" customWidth="1"/>
    <col min="5" max="5" width="16.28515625" style="41" bestFit="1" customWidth="1"/>
    <col min="6" max="6" width="20.42578125" style="42" customWidth="1"/>
    <col min="7" max="7" width="16.28515625" bestFit="1" customWidth="1"/>
  </cols>
  <sheetData>
    <row r="1" spans="1:6" ht="45" x14ac:dyDescent="0.25">
      <c r="A1" s="44" t="s">
        <v>8</v>
      </c>
      <c r="B1" s="44" t="s">
        <v>49</v>
      </c>
      <c r="C1" s="44" t="s">
        <v>39</v>
      </c>
      <c r="D1" s="44" t="s">
        <v>48</v>
      </c>
      <c r="E1" s="53" t="s">
        <v>54</v>
      </c>
      <c r="F1" s="47" t="s">
        <v>47</v>
      </c>
    </row>
    <row r="2" spans="1:6" x14ac:dyDescent="0.25">
      <c r="A2" s="57">
        <v>0.05</v>
      </c>
      <c r="B2" s="55"/>
      <c r="C2" s="56">
        <v>20</v>
      </c>
      <c r="D2" s="56">
        <v>12</v>
      </c>
      <c r="E2" s="58" t="s">
        <v>55</v>
      </c>
      <c r="F2" s="54">
        <f>_xlfn.T.INV.2T(A2,D2)</f>
        <v>2.1788128296672284</v>
      </c>
    </row>
    <row r="3" spans="1:6" x14ac:dyDescent="0.25">
      <c r="A3" s="57">
        <f>A2</f>
        <v>0.05</v>
      </c>
      <c r="B3" s="64">
        <f>A3*2</f>
        <v>0.1</v>
      </c>
      <c r="C3" s="56">
        <v>20</v>
      </c>
      <c r="D3" s="56">
        <f>D2</f>
        <v>12</v>
      </c>
      <c r="E3" s="58" t="s">
        <v>56</v>
      </c>
      <c r="F3" s="54">
        <f>_xlfn.T.INV.2T(B3,D3)</f>
        <v>1.7822875556493194</v>
      </c>
    </row>
    <row r="5" spans="1:6" x14ac:dyDescent="0.25">
      <c r="A5" s="59" t="s">
        <v>50</v>
      </c>
      <c r="B5" s="59"/>
      <c r="C5" s="59"/>
      <c r="D5" s="59"/>
      <c r="E5" s="59"/>
      <c r="F5" s="59"/>
    </row>
    <row r="6" spans="1:6" ht="36" customHeight="1" x14ac:dyDescent="0.25">
      <c r="A6" s="60" t="s">
        <v>51</v>
      </c>
      <c r="B6" s="60"/>
      <c r="C6" s="60"/>
      <c r="D6" s="60"/>
      <c r="E6" s="60"/>
      <c r="F6" s="60"/>
    </row>
    <row r="7" spans="1:6" x14ac:dyDescent="0.25">
      <c r="A7" s="61" t="s">
        <v>52</v>
      </c>
      <c r="B7" s="59"/>
      <c r="C7" s="59"/>
      <c r="D7" s="59"/>
      <c r="E7" s="59"/>
      <c r="F7" s="59"/>
    </row>
  </sheetData>
  <mergeCells count="3">
    <mergeCell ref="A5:F5"/>
    <mergeCell ref="A6:F6"/>
    <mergeCell ref="A7:F7"/>
  </mergeCells>
  <hyperlinks>
    <hyperlink ref="A7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2" zoomScale="230" zoomScaleNormal="230" workbookViewId="0">
      <selection activeCell="A2" sqref="A1:XFD1048576"/>
    </sheetView>
  </sheetViews>
  <sheetFormatPr defaultRowHeight="15" x14ac:dyDescent="0.25"/>
  <cols>
    <col min="1" max="1" width="23.28515625" bestFit="1" customWidth="1"/>
    <col min="2" max="2" width="19.5703125" customWidth="1"/>
    <col min="3" max="3" width="10.5703125" bestFit="1" customWidth="1"/>
  </cols>
  <sheetData>
    <row r="1" spans="1:3" x14ac:dyDescent="0.25">
      <c r="A1" s="2" t="s">
        <v>37</v>
      </c>
      <c r="B1" s="2">
        <v>3.5</v>
      </c>
    </row>
    <row r="2" spans="1:3" x14ac:dyDescent="0.25">
      <c r="A2" s="2" t="s">
        <v>38</v>
      </c>
      <c r="B2" s="2">
        <v>3.3</v>
      </c>
    </row>
    <row r="3" spans="1:3" x14ac:dyDescent="0.25">
      <c r="A3" s="2" t="s">
        <v>39</v>
      </c>
      <c r="B3" s="2">
        <v>40</v>
      </c>
    </row>
    <row r="4" spans="1:3" x14ac:dyDescent="0.25">
      <c r="A4" s="2" t="s">
        <v>40</v>
      </c>
      <c r="B4" s="2">
        <v>0.5</v>
      </c>
    </row>
    <row r="5" spans="1:3" x14ac:dyDescent="0.25">
      <c r="A5" s="2" t="s">
        <v>41</v>
      </c>
      <c r="B5" s="2">
        <f>SQRT(B3)</f>
        <v>6.324555320336759</v>
      </c>
    </row>
    <row r="6" spans="1:3" x14ac:dyDescent="0.25">
      <c r="A6" s="2" t="s">
        <v>42</v>
      </c>
      <c r="B6" s="2">
        <f>B4/SQRT(B3)</f>
        <v>7.9056941504209485E-2</v>
      </c>
    </row>
    <row r="7" spans="1:3" x14ac:dyDescent="0.25">
      <c r="A7" s="52" t="s">
        <v>43</v>
      </c>
      <c r="B7" s="52">
        <f>(B2-B1)/B6</f>
        <v>-2.5298221281347057</v>
      </c>
    </row>
    <row r="8" spans="1:3" x14ac:dyDescent="0.25">
      <c r="A8" s="2" t="s">
        <v>8</v>
      </c>
      <c r="B8" s="45">
        <v>0.02</v>
      </c>
      <c r="C8" t="s">
        <v>46</v>
      </c>
    </row>
    <row r="9" spans="1:3" x14ac:dyDescent="0.25">
      <c r="A9" s="2" t="s">
        <v>44</v>
      </c>
      <c r="B9" s="45">
        <f>B8/2</f>
        <v>0.01</v>
      </c>
      <c r="C9" t="s">
        <v>45</v>
      </c>
    </row>
    <row r="10" spans="1:3" x14ac:dyDescent="0.25">
      <c r="A10" s="2" t="s">
        <v>32</v>
      </c>
      <c r="B10" s="2">
        <f>ABS(_xlfn.NORM.S.INV(B8))</f>
        <v>2.0537489106318225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topLeftCell="B2" zoomScale="180" zoomScaleNormal="180" workbookViewId="0">
      <selection activeCell="C8" sqref="C8"/>
    </sheetView>
  </sheetViews>
  <sheetFormatPr defaultRowHeight="15" x14ac:dyDescent="0.25"/>
  <cols>
    <col min="1" max="1" width="25" bestFit="1" customWidth="1"/>
    <col min="2" max="2" width="19.5703125" customWidth="1"/>
    <col min="3" max="3" width="27.28515625" bestFit="1" customWidth="1"/>
  </cols>
  <sheetData>
    <row r="1" spans="1:4" x14ac:dyDescent="0.25">
      <c r="A1" s="2" t="s">
        <v>37</v>
      </c>
      <c r="B1" s="2">
        <v>24</v>
      </c>
      <c r="C1" t="s">
        <v>61</v>
      </c>
    </row>
    <row r="2" spans="1:4" x14ac:dyDescent="0.25">
      <c r="A2" s="2" t="s">
        <v>38</v>
      </c>
      <c r="B2" s="2">
        <v>26</v>
      </c>
      <c r="C2" t="s">
        <v>63</v>
      </c>
    </row>
    <row r="3" spans="1:4" x14ac:dyDescent="0.25">
      <c r="A3" s="2" t="s">
        <v>39</v>
      </c>
      <c r="B3" s="2">
        <v>13</v>
      </c>
      <c r="C3" t="s">
        <v>64</v>
      </c>
    </row>
    <row r="4" spans="1:4" x14ac:dyDescent="0.25">
      <c r="A4" s="2" t="s">
        <v>60</v>
      </c>
      <c r="B4" s="2">
        <f>B3-1</f>
        <v>12</v>
      </c>
    </row>
    <row r="5" spans="1:4" x14ac:dyDescent="0.25">
      <c r="A5" s="2" t="s">
        <v>40</v>
      </c>
      <c r="B5" s="2">
        <v>2</v>
      </c>
      <c r="C5" t="s">
        <v>64</v>
      </c>
    </row>
    <row r="6" spans="1:4" x14ac:dyDescent="0.25">
      <c r="A6" s="2" t="s">
        <v>41</v>
      </c>
      <c r="B6" s="3">
        <f>SQRT(B3)</f>
        <v>3.6055512754639891</v>
      </c>
    </row>
    <row r="7" spans="1:4" x14ac:dyDescent="0.25">
      <c r="A7" s="2" t="s">
        <v>42</v>
      </c>
      <c r="B7" s="3">
        <f>B5/SQRT(B3)</f>
        <v>0.55470019622522915</v>
      </c>
    </row>
    <row r="8" spans="1:4" x14ac:dyDescent="0.25">
      <c r="A8" s="52" t="s">
        <v>57</v>
      </c>
      <c r="B8" s="62">
        <f>(B2-B1)/B7</f>
        <v>3.6055512754639891</v>
      </c>
      <c r="C8" s="46">
        <f>_xlfn.T.DIST.RT(B8,B4)</f>
        <v>1.8044789589512587E-3</v>
      </c>
      <c r="D8" s="2" t="s">
        <v>68</v>
      </c>
    </row>
    <row r="9" spans="1:4" x14ac:dyDescent="0.25">
      <c r="A9" s="2" t="s">
        <v>8</v>
      </c>
      <c r="B9" s="45">
        <v>0.05</v>
      </c>
      <c r="C9" t="s">
        <v>62</v>
      </c>
    </row>
    <row r="10" spans="1:4" x14ac:dyDescent="0.25">
      <c r="A10" s="2" t="s">
        <v>58</v>
      </c>
      <c r="B10" s="3">
        <f>TINV(B9,B4)</f>
        <v>2.1788128296672284</v>
      </c>
    </row>
    <row r="11" spans="1:4" x14ac:dyDescent="0.25">
      <c r="A11" s="4" t="s">
        <v>59</v>
      </c>
      <c r="B11" s="63">
        <f>TINV(B9*2,B4)</f>
        <v>1.7822875556493194</v>
      </c>
    </row>
    <row r="12" spans="1:4" x14ac:dyDescent="0.25">
      <c r="A12" s="65" t="s">
        <v>65</v>
      </c>
      <c r="B12" s="1">
        <f>B10*B7</f>
        <v>1.2085879041544585</v>
      </c>
    </row>
    <row r="13" spans="1:4" x14ac:dyDescent="0.25">
      <c r="A13" s="65" t="s">
        <v>66</v>
      </c>
      <c r="B13" s="66">
        <f>B2+B12</f>
        <v>27.208587904154459</v>
      </c>
    </row>
    <row r="14" spans="1:4" x14ac:dyDescent="0.25">
      <c r="A14" s="65" t="s">
        <v>67</v>
      </c>
      <c r="B14" s="66">
        <f>B2-B12</f>
        <v>24.791412095845541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es 7.5</vt:lpstr>
      <vt:lpstr>es 7.7</vt:lpstr>
      <vt:lpstr>es 7.14</vt:lpstr>
      <vt:lpstr>7.26</vt:lpstr>
      <vt:lpstr>valori critici z</vt:lpstr>
      <vt:lpstr>valore critico di t</vt:lpstr>
      <vt:lpstr>8.21</vt:lpstr>
      <vt:lpstr>esercizio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2014-12-04T14:32:29Z</dcterms:modified>
</cp:coreProperties>
</file>