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480" windowHeight="11640" tabRatio="778" activeTab="4"/>
  </bookViews>
  <sheets>
    <sheet name="grafico com emo" sheetId="5" r:id="rId1"/>
    <sheet name="com &amp; emo" sheetId="8" r:id="rId2"/>
    <sheet name="freq cardiaca" sheetId="9" r:id="rId3"/>
    <sheet name="chi quadrato" sheetId="11" r:id="rId4"/>
    <sheet name="dati grezzi" sheetId="1" r:id="rId5"/>
    <sheet name="Legenda" sheetId="2" r:id="rId6"/>
    <sheet name="analisi" sheetId="3" r:id="rId7"/>
    <sheet name="Lab TTT" sheetId="6" r:id="rId8"/>
    <sheet name="coeff. di correlazione" sheetId="7" r:id="rId9"/>
    <sheet name="Foglio2" sheetId="10" r:id="rId10"/>
  </sheets>
  <calcPr calcId="145621"/>
</workbook>
</file>

<file path=xl/calcChain.xml><?xml version="1.0" encoding="utf-8"?>
<calcChain xmlns="http://schemas.openxmlformats.org/spreadsheetml/2006/main">
  <c r="R52" i="1" l="1"/>
  <c r="B10" i="11" l="1"/>
  <c r="B16" i="11" s="1"/>
  <c r="B22" i="11" s="1"/>
  <c r="C11" i="11"/>
  <c r="C17" i="11" s="1"/>
  <c r="C23" i="11" s="1"/>
  <c r="B11" i="11"/>
  <c r="C10" i="11"/>
  <c r="C16" i="11" s="1"/>
  <c r="C22" i="11" s="1"/>
  <c r="C12" i="11" l="1"/>
  <c r="D12" i="11" s="1"/>
  <c r="B12" i="11"/>
  <c r="B24" i="11"/>
  <c r="D22" i="11"/>
  <c r="C24" i="11"/>
  <c r="B17" i="11"/>
  <c r="B23" i="11" s="1"/>
  <c r="D23" i="11" s="1"/>
  <c r="D10" i="11"/>
  <c r="D11" i="11"/>
  <c r="E7" i="7"/>
  <c r="AZ57" i="1"/>
  <c r="R58" i="1"/>
  <c r="R15" i="1"/>
  <c r="R9" i="1"/>
  <c r="R67" i="1"/>
  <c r="R14" i="1"/>
  <c r="R8" i="1"/>
  <c r="R42" i="1"/>
  <c r="R106" i="1"/>
  <c r="R18" i="1"/>
  <c r="R92" i="1"/>
  <c r="R16" i="1"/>
  <c r="R30" i="1"/>
  <c r="R137" i="1"/>
  <c r="R55" i="1"/>
  <c r="R147" i="1"/>
  <c r="R54" i="1"/>
  <c r="R66" i="1"/>
  <c r="R145" i="1"/>
  <c r="R46" i="1"/>
  <c r="R44" i="1"/>
  <c r="R5" i="1"/>
  <c r="R97" i="1"/>
  <c r="R24" i="1"/>
  <c r="R71" i="1"/>
  <c r="R109" i="1"/>
  <c r="R22" i="1"/>
  <c r="R33" i="1"/>
  <c r="R41" i="1"/>
  <c r="R2" i="1"/>
  <c r="R60" i="1"/>
  <c r="R50" i="1"/>
  <c r="R78" i="1"/>
  <c r="R74" i="1"/>
  <c r="R31" i="1"/>
  <c r="R65" i="1"/>
  <c r="R125" i="1"/>
  <c r="R102" i="1"/>
  <c r="R110" i="1"/>
  <c r="R146" i="1"/>
  <c r="R63" i="1"/>
  <c r="R98" i="1"/>
  <c r="R79" i="1"/>
  <c r="R151" i="1"/>
  <c r="R21" i="1"/>
  <c r="R89" i="1"/>
  <c r="R104" i="1"/>
  <c r="R72" i="1"/>
  <c r="R12" i="1"/>
  <c r="R40" i="1"/>
  <c r="R45" i="1"/>
  <c r="R122" i="1"/>
  <c r="R77" i="1"/>
  <c r="R148" i="1"/>
  <c r="R131" i="1"/>
  <c r="R29" i="1"/>
  <c r="R119" i="1"/>
  <c r="R27" i="1"/>
  <c r="R7" i="1"/>
  <c r="R123" i="1"/>
  <c r="R75" i="1"/>
  <c r="R121" i="1"/>
  <c r="R136" i="1"/>
  <c r="R91" i="1"/>
  <c r="R128" i="1"/>
  <c r="R94" i="1"/>
  <c r="R76" i="1"/>
  <c r="R120" i="1"/>
  <c r="R107" i="1"/>
  <c r="R117" i="1"/>
  <c r="R25" i="1"/>
  <c r="R56" i="1"/>
  <c r="R127" i="1"/>
  <c r="R149" i="1"/>
  <c r="R88" i="1"/>
  <c r="R105" i="1"/>
  <c r="R129" i="1"/>
  <c r="R53" i="1"/>
  <c r="R57" i="1"/>
  <c r="R17" i="1"/>
  <c r="R48" i="1"/>
  <c r="R59" i="1"/>
  <c r="R20" i="1"/>
  <c r="R118" i="1"/>
  <c r="R11" i="1"/>
  <c r="R62" i="1"/>
  <c r="R101" i="1"/>
  <c r="R13" i="1"/>
  <c r="R95" i="1"/>
  <c r="R26" i="1"/>
  <c r="R126" i="1"/>
  <c r="R3" i="1"/>
  <c r="R124" i="1"/>
  <c r="R19" i="1"/>
  <c r="R138" i="1"/>
  <c r="R64" i="1"/>
  <c r="R47" i="1"/>
  <c r="R49" i="1"/>
  <c r="R73" i="1"/>
  <c r="R23" i="1"/>
  <c r="R39" i="1"/>
  <c r="R103" i="1"/>
  <c r="R6" i="1"/>
  <c r="R141" i="1"/>
  <c r="R81" i="1"/>
  <c r="R139" i="1"/>
  <c r="R135" i="1"/>
  <c r="R140" i="1"/>
  <c r="R87" i="1"/>
  <c r="R93" i="1"/>
  <c r="R142" i="1"/>
  <c r="R100" i="1"/>
  <c r="R108" i="1"/>
  <c r="R61" i="1"/>
  <c r="R43" i="1"/>
  <c r="R90" i="1"/>
  <c r="R96" i="1"/>
  <c r="R38" i="1"/>
  <c r="R28" i="1"/>
  <c r="R80" i="1"/>
  <c r="R32" i="1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C10" i="6"/>
  <c r="D10" i="6"/>
  <c r="D11" i="6" s="1"/>
  <c r="D12" i="6" s="1"/>
  <c r="E10" i="6"/>
  <c r="F10" i="6"/>
  <c r="F11" i="6" s="1"/>
  <c r="F12" i="6" s="1"/>
  <c r="G10" i="6"/>
  <c r="H10" i="6"/>
  <c r="H11" i="6" s="1"/>
  <c r="H12" i="6" s="1"/>
  <c r="I10" i="6"/>
  <c r="J10" i="6"/>
  <c r="J11" i="6" s="1"/>
  <c r="J12" i="6" s="1"/>
  <c r="K10" i="6"/>
  <c r="L10" i="6"/>
  <c r="L11" i="6" s="1"/>
  <c r="L12" i="6" s="1"/>
  <c r="M10" i="6"/>
  <c r="N10" i="6"/>
  <c r="N11" i="6" s="1"/>
  <c r="N12" i="6" s="1"/>
  <c r="O10" i="6"/>
  <c r="P10" i="6"/>
  <c r="P11" i="6" s="1"/>
  <c r="P12" i="6" s="1"/>
  <c r="Q10" i="6"/>
  <c r="R10" i="6"/>
  <c r="R11" i="6" s="1"/>
  <c r="R12" i="6" s="1"/>
  <c r="S10" i="6"/>
  <c r="T10" i="6"/>
  <c r="T11" i="6" s="1"/>
  <c r="T12" i="6" s="1"/>
  <c r="U10" i="6"/>
  <c r="V10" i="6"/>
  <c r="V11" i="6" s="1"/>
  <c r="V12" i="6" s="1"/>
  <c r="W10" i="6"/>
  <c r="X10" i="6"/>
  <c r="X11" i="6" s="1"/>
  <c r="X12" i="6" s="1"/>
  <c r="Y10" i="6"/>
  <c r="Z10" i="6"/>
  <c r="Z11" i="6" s="1"/>
  <c r="Z12" i="6" s="1"/>
  <c r="AA10" i="6"/>
  <c r="AB10" i="6"/>
  <c r="AB11" i="6" s="1"/>
  <c r="AB12" i="6" s="1"/>
  <c r="AC10" i="6"/>
  <c r="AD10" i="6"/>
  <c r="AD11" i="6" s="1"/>
  <c r="AD12" i="6" s="1"/>
  <c r="AE10" i="6"/>
  <c r="AF10" i="6"/>
  <c r="AF11" i="6" s="1"/>
  <c r="AF12" i="6" s="1"/>
  <c r="AG10" i="6"/>
  <c r="AH10" i="6"/>
  <c r="AH11" i="6" s="1"/>
  <c r="AH12" i="6" s="1"/>
  <c r="B10" i="6"/>
  <c r="B9" i="6"/>
  <c r="B8" i="6"/>
  <c r="B7" i="6"/>
  <c r="B6" i="6"/>
  <c r="B5" i="6"/>
  <c r="B4" i="6"/>
  <c r="B3" i="6"/>
  <c r="B2" i="6"/>
  <c r="B1" i="6"/>
  <c r="C1" i="6"/>
  <c r="D1" i="6"/>
  <c r="E1" i="6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L58" i="1"/>
  <c r="L32" i="1"/>
  <c r="AZ5" i="1"/>
  <c r="L51" i="1"/>
  <c r="L122" i="1"/>
  <c r="L3" i="1"/>
  <c r="L14" i="1"/>
  <c r="L108" i="1"/>
  <c r="L128" i="1"/>
  <c r="L129" i="1"/>
  <c r="L48" i="1"/>
  <c r="L133" i="1"/>
  <c r="L100" i="1"/>
  <c r="L49" i="1"/>
  <c r="L71" i="1"/>
  <c r="L109" i="1"/>
  <c r="L75" i="1"/>
  <c r="L21" i="1"/>
  <c r="L59" i="1"/>
  <c r="L84" i="1"/>
  <c r="L121" i="1"/>
  <c r="L89" i="1"/>
  <c r="L22" i="1"/>
  <c r="L135" i="1"/>
  <c r="L136" i="1"/>
  <c r="L42" i="1"/>
  <c r="L104" i="1"/>
  <c r="L137" i="1"/>
  <c r="L91" i="1"/>
  <c r="L72" i="1"/>
  <c r="L46" i="1"/>
  <c r="L12" i="1"/>
  <c r="L20" i="1"/>
  <c r="L73" i="1"/>
  <c r="L33" i="1"/>
  <c r="L40" i="1"/>
  <c r="L140" i="1"/>
  <c r="L52" i="1"/>
  <c r="L55" i="1"/>
  <c r="L28" i="1"/>
  <c r="L41" i="1"/>
  <c r="L94" i="1"/>
  <c r="L44" i="1"/>
  <c r="L76" i="1"/>
  <c r="L87" i="1"/>
  <c r="L120" i="1"/>
  <c r="L2" i="1"/>
  <c r="L45" i="1"/>
  <c r="L23" i="1"/>
  <c r="L39" i="1"/>
  <c r="L107" i="1"/>
  <c r="L117" i="1"/>
  <c r="L25" i="1"/>
  <c r="L60" i="1"/>
  <c r="L61" i="1"/>
  <c r="L50" i="1"/>
  <c r="L103" i="1"/>
  <c r="L118" i="1"/>
  <c r="L9" i="1"/>
  <c r="L11" i="1"/>
  <c r="L112" i="1"/>
  <c r="L111" i="1"/>
  <c r="L77" i="1"/>
  <c r="L134" i="1"/>
  <c r="L85" i="1"/>
  <c r="L6" i="1"/>
  <c r="L10" i="1"/>
  <c r="L99" i="1"/>
  <c r="L78" i="1"/>
  <c r="L62" i="1"/>
  <c r="L147" i="1"/>
  <c r="L56" i="1"/>
  <c r="L130" i="1"/>
  <c r="L34" i="1"/>
  <c r="L15" i="1"/>
  <c r="L4" i="1"/>
  <c r="L106" i="1"/>
  <c r="L13" i="1"/>
  <c r="L141" i="1"/>
  <c r="L96" i="1"/>
  <c r="L81" i="1"/>
  <c r="L95" i="1"/>
  <c r="L26" i="1"/>
  <c r="L74" i="1"/>
  <c r="L18" i="1"/>
  <c r="L31" i="1"/>
  <c r="L43" i="1"/>
  <c r="L126" i="1"/>
  <c r="L127" i="1"/>
  <c r="L97" i="1"/>
  <c r="L65" i="1"/>
  <c r="L67" i="1"/>
  <c r="L148" i="1"/>
  <c r="L124" i="1"/>
  <c r="L90" i="1"/>
  <c r="L92" i="1"/>
  <c r="L19" i="1"/>
  <c r="L80" i="1"/>
  <c r="L131" i="1"/>
  <c r="L125" i="1"/>
  <c r="L102" i="1"/>
  <c r="L29" i="1"/>
  <c r="L110" i="1"/>
  <c r="L146" i="1"/>
  <c r="L138" i="1"/>
  <c r="L66" i="1"/>
  <c r="L63" i="1"/>
  <c r="L16" i="1"/>
  <c r="L139" i="1"/>
  <c r="L93" i="1"/>
  <c r="L119" i="1"/>
  <c r="L27" i="1"/>
  <c r="L149" i="1"/>
  <c r="L38" i="1"/>
  <c r="L24" i="1"/>
  <c r="L7" i="1"/>
  <c r="L8" i="1"/>
  <c r="L88" i="1"/>
  <c r="L105" i="1"/>
  <c r="L30" i="1"/>
  <c r="L83" i="1"/>
  <c r="L98" i="1"/>
  <c r="L36" i="1"/>
  <c r="L144" i="1"/>
  <c r="L132" i="1"/>
  <c r="L143" i="1"/>
  <c r="L68" i="1"/>
  <c r="L70" i="1"/>
  <c r="L86" i="1"/>
  <c r="L150" i="1"/>
  <c r="L82" i="1"/>
  <c r="L116" i="1"/>
  <c r="L114" i="1"/>
  <c r="L37" i="1"/>
  <c r="L69" i="1"/>
  <c r="L35" i="1"/>
  <c r="L145" i="1"/>
  <c r="L64" i="1"/>
  <c r="L123" i="1"/>
  <c r="L53" i="1"/>
  <c r="L57" i="1"/>
  <c r="L79" i="1"/>
  <c r="L142" i="1"/>
  <c r="L17" i="1"/>
  <c r="L47" i="1"/>
  <c r="L54" i="1"/>
  <c r="L113" i="1"/>
  <c r="L151" i="1"/>
  <c r="L5" i="1"/>
  <c r="AZ133" i="1"/>
  <c r="BA133" i="1"/>
  <c r="BB133" i="1"/>
  <c r="BC133" i="1"/>
  <c r="AZ100" i="1"/>
  <c r="BA100" i="1"/>
  <c r="BB100" i="1"/>
  <c r="BC100" i="1"/>
  <c r="AZ108" i="1"/>
  <c r="BA108" i="1"/>
  <c r="BB108" i="1"/>
  <c r="BC108" i="1"/>
  <c r="AZ32" i="1"/>
  <c r="BA32" i="1"/>
  <c r="BB32" i="1"/>
  <c r="BC32" i="1"/>
  <c r="AZ49" i="1"/>
  <c r="BA49" i="1"/>
  <c r="BB49" i="1"/>
  <c r="BC49" i="1"/>
  <c r="AZ71" i="1"/>
  <c r="BA71" i="1"/>
  <c r="BB71" i="1"/>
  <c r="BC71" i="1"/>
  <c r="AZ109" i="1"/>
  <c r="BA109" i="1"/>
  <c r="BB109" i="1"/>
  <c r="BC109" i="1"/>
  <c r="AZ75" i="1"/>
  <c r="BA75" i="1"/>
  <c r="BB75" i="1"/>
  <c r="BC75" i="1"/>
  <c r="AZ21" i="1"/>
  <c r="BA21" i="1"/>
  <c r="BB21" i="1"/>
  <c r="BC21" i="1"/>
  <c r="AZ59" i="1"/>
  <c r="BA59" i="1"/>
  <c r="BB59" i="1"/>
  <c r="BC59" i="1"/>
  <c r="AZ84" i="1"/>
  <c r="BA84" i="1"/>
  <c r="BB84" i="1"/>
  <c r="BC84" i="1"/>
  <c r="AZ121" i="1"/>
  <c r="BA121" i="1"/>
  <c r="BB121" i="1"/>
  <c r="BC121" i="1"/>
  <c r="AZ89" i="1"/>
  <c r="BA89" i="1"/>
  <c r="BB89" i="1"/>
  <c r="BC89" i="1"/>
  <c r="AZ22" i="1"/>
  <c r="BA22" i="1"/>
  <c r="BB22" i="1"/>
  <c r="BC22" i="1"/>
  <c r="AZ135" i="1"/>
  <c r="BA135" i="1"/>
  <c r="BB135" i="1"/>
  <c r="BC135" i="1"/>
  <c r="AZ136" i="1"/>
  <c r="BA136" i="1"/>
  <c r="BB136" i="1"/>
  <c r="BC136" i="1"/>
  <c r="AZ42" i="1"/>
  <c r="BA42" i="1"/>
  <c r="BB42" i="1"/>
  <c r="BC42" i="1"/>
  <c r="AZ104" i="1"/>
  <c r="BA104" i="1"/>
  <c r="BB104" i="1"/>
  <c r="BC104" i="1"/>
  <c r="AZ137" i="1"/>
  <c r="BA137" i="1"/>
  <c r="BB137" i="1"/>
  <c r="BC137" i="1"/>
  <c r="AZ58" i="1"/>
  <c r="BA58" i="1"/>
  <c r="BB58" i="1"/>
  <c r="BC58" i="1"/>
  <c r="AZ91" i="1"/>
  <c r="BA91" i="1"/>
  <c r="BB91" i="1"/>
  <c r="BC91" i="1"/>
  <c r="AZ72" i="1"/>
  <c r="BA72" i="1"/>
  <c r="BB72" i="1"/>
  <c r="BC72" i="1"/>
  <c r="AZ46" i="1"/>
  <c r="BA46" i="1"/>
  <c r="BB46" i="1"/>
  <c r="BC46" i="1"/>
  <c r="AZ12" i="1"/>
  <c r="BA12" i="1"/>
  <c r="BB12" i="1"/>
  <c r="BC12" i="1"/>
  <c r="AZ128" i="1"/>
  <c r="BA128" i="1"/>
  <c r="BB128" i="1"/>
  <c r="BC128" i="1"/>
  <c r="AZ20" i="1"/>
  <c r="BA20" i="1"/>
  <c r="BB20" i="1"/>
  <c r="BC20" i="1"/>
  <c r="AZ73" i="1"/>
  <c r="BA73" i="1"/>
  <c r="BB73" i="1"/>
  <c r="BC73" i="1"/>
  <c r="AZ33" i="1"/>
  <c r="BA33" i="1"/>
  <c r="BB33" i="1"/>
  <c r="BC33" i="1"/>
  <c r="AZ40" i="1"/>
  <c r="BA40" i="1"/>
  <c r="BB40" i="1"/>
  <c r="BC40" i="1"/>
  <c r="AZ140" i="1"/>
  <c r="BA140" i="1"/>
  <c r="BB140" i="1"/>
  <c r="BC140" i="1"/>
  <c r="AZ52" i="1"/>
  <c r="BA52" i="1"/>
  <c r="BB52" i="1"/>
  <c r="BC52" i="1"/>
  <c r="AZ55" i="1"/>
  <c r="BA55" i="1"/>
  <c r="BB55" i="1"/>
  <c r="BC55" i="1"/>
  <c r="AZ28" i="1"/>
  <c r="BA28" i="1"/>
  <c r="BB28" i="1"/>
  <c r="BC28" i="1"/>
  <c r="AZ41" i="1"/>
  <c r="BA41" i="1"/>
  <c r="BB41" i="1"/>
  <c r="BC41" i="1"/>
  <c r="AZ94" i="1"/>
  <c r="BA94" i="1"/>
  <c r="BB94" i="1"/>
  <c r="BC94" i="1"/>
  <c r="AZ44" i="1"/>
  <c r="BA44" i="1"/>
  <c r="BB44" i="1"/>
  <c r="BC44" i="1"/>
  <c r="AZ51" i="1"/>
  <c r="BA51" i="1"/>
  <c r="BB51" i="1"/>
  <c r="BC51" i="1"/>
  <c r="AZ76" i="1"/>
  <c r="BA76" i="1"/>
  <c r="BB76" i="1"/>
  <c r="BC76" i="1"/>
  <c r="AZ87" i="1"/>
  <c r="BA87" i="1"/>
  <c r="BB87" i="1"/>
  <c r="BC87" i="1"/>
  <c r="AZ120" i="1"/>
  <c r="BA120" i="1"/>
  <c r="BB120" i="1"/>
  <c r="BC120" i="1"/>
  <c r="AZ2" i="1"/>
  <c r="BA2" i="1"/>
  <c r="BB2" i="1"/>
  <c r="BC2" i="1"/>
  <c r="AZ45" i="1"/>
  <c r="BA45" i="1"/>
  <c r="BB45" i="1"/>
  <c r="BC45" i="1"/>
  <c r="AZ23" i="1"/>
  <c r="BA23" i="1"/>
  <c r="BB23" i="1"/>
  <c r="BC23" i="1"/>
  <c r="AZ39" i="1"/>
  <c r="BA39" i="1"/>
  <c r="BB39" i="1"/>
  <c r="BC39" i="1"/>
  <c r="AZ107" i="1"/>
  <c r="BA107" i="1"/>
  <c r="BB107" i="1"/>
  <c r="BC107" i="1"/>
  <c r="AZ117" i="1"/>
  <c r="BA117" i="1"/>
  <c r="BB117" i="1"/>
  <c r="BC117" i="1"/>
  <c r="AZ25" i="1"/>
  <c r="BA25" i="1"/>
  <c r="BB25" i="1"/>
  <c r="BC25" i="1"/>
  <c r="AZ60" i="1"/>
  <c r="BA60" i="1"/>
  <c r="BB60" i="1"/>
  <c r="BC60" i="1"/>
  <c r="AZ61" i="1"/>
  <c r="BA61" i="1"/>
  <c r="BB61" i="1"/>
  <c r="BC61" i="1"/>
  <c r="AZ50" i="1"/>
  <c r="BA50" i="1"/>
  <c r="BB50" i="1"/>
  <c r="BC50" i="1"/>
  <c r="AZ122" i="1"/>
  <c r="BA122" i="1"/>
  <c r="BB122" i="1"/>
  <c r="BC122" i="1"/>
  <c r="AZ103" i="1"/>
  <c r="BA103" i="1"/>
  <c r="BB103" i="1"/>
  <c r="BC103" i="1"/>
  <c r="AZ118" i="1"/>
  <c r="BA118" i="1"/>
  <c r="BB118" i="1"/>
  <c r="BC118" i="1"/>
  <c r="AZ9" i="1"/>
  <c r="BA9" i="1"/>
  <c r="BB9" i="1"/>
  <c r="BC9" i="1"/>
  <c r="AZ11" i="1"/>
  <c r="BA11" i="1"/>
  <c r="BB11" i="1"/>
  <c r="BC11" i="1"/>
  <c r="AZ112" i="1"/>
  <c r="BA112" i="1"/>
  <c r="BB112" i="1"/>
  <c r="BC112" i="1"/>
  <c r="AZ111" i="1"/>
  <c r="BA111" i="1"/>
  <c r="BB111" i="1"/>
  <c r="BC111" i="1"/>
  <c r="AZ77" i="1"/>
  <c r="BA77" i="1"/>
  <c r="BB77" i="1"/>
  <c r="BC77" i="1"/>
  <c r="AZ134" i="1"/>
  <c r="BA134" i="1"/>
  <c r="BB134" i="1"/>
  <c r="BC134" i="1"/>
  <c r="AZ85" i="1"/>
  <c r="BA85" i="1"/>
  <c r="BB85" i="1"/>
  <c r="BC85" i="1"/>
  <c r="AZ6" i="1"/>
  <c r="BA6" i="1"/>
  <c r="BB6" i="1"/>
  <c r="BC6" i="1"/>
  <c r="AZ115" i="1"/>
  <c r="BA115" i="1"/>
  <c r="BB115" i="1"/>
  <c r="BC115" i="1"/>
  <c r="AZ10" i="1"/>
  <c r="BA10" i="1"/>
  <c r="BB10" i="1"/>
  <c r="BC10" i="1"/>
  <c r="AZ99" i="1"/>
  <c r="BA99" i="1"/>
  <c r="BB99" i="1"/>
  <c r="BC99" i="1"/>
  <c r="AZ78" i="1"/>
  <c r="BA78" i="1"/>
  <c r="BB78" i="1"/>
  <c r="BC78" i="1"/>
  <c r="AZ62" i="1"/>
  <c r="BA62" i="1"/>
  <c r="BB62" i="1"/>
  <c r="BC62" i="1"/>
  <c r="AZ147" i="1"/>
  <c r="BA147" i="1"/>
  <c r="BB147" i="1"/>
  <c r="BC147" i="1"/>
  <c r="AZ56" i="1"/>
  <c r="BA56" i="1"/>
  <c r="BB56" i="1"/>
  <c r="BC56" i="1"/>
  <c r="AZ130" i="1"/>
  <c r="BA130" i="1"/>
  <c r="BB130" i="1"/>
  <c r="BC130" i="1"/>
  <c r="AZ34" i="1"/>
  <c r="BA34" i="1"/>
  <c r="BB34" i="1"/>
  <c r="BC34" i="1"/>
  <c r="AZ15" i="1"/>
  <c r="BA15" i="1"/>
  <c r="BB15" i="1"/>
  <c r="BC15" i="1"/>
  <c r="AZ4" i="1"/>
  <c r="BA4" i="1"/>
  <c r="BB4" i="1"/>
  <c r="BC4" i="1"/>
  <c r="BA5" i="1"/>
  <c r="BB5" i="1"/>
  <c r="BC5" i="1"/>
  <c r="AZ101" i="1"/>
  <c r="BA101" i="1"/>
  <c r="BB101" i="1"/>
  <c r="BC101" i="1"/>
  <c r="AZ106" i="1"/>
  <c r="BA106" i="1"/>
  <c r="BB106" i="1"/>
  <c r="BC106" i="1"/>
  <c r="AZ13" i="1"/>
  <c r="BA13" i="1"/>
  <c r="BB13" i="1"/>
  <c r="BC13" i="1"/>
  <c r="AZ141" i="1"/>
  <c r="BA141" i="1"/>
  <c r="BB141" i="1"/>
  <c r="BC141" i="1"/>
  <c r="AZ96" i="1"/>
  <c r="BA96" i="1"/>
  <c r="BB96" i="1"/>
  <c r="BC96" i="1"/>
  <c r="AZ81" i="1"/>
  <c r="BA81" i="1"/>
  <c r="BB81" i="1"/>
  <c r="BC81" i="1"/>
  <c r="AZ95" i="1"/>
  <c r="BA95" i="1"/>
  <c r="BB95" i="1"/>
  <c r="BC95" i="1"/>
  <c r="AZ26" i="1"/>
  <c r="BA26" i="1"/>
  <c r="BB26" i="1"/>
  <c r="BC26" i="1"/>
  <c r="AZ74" i="1"/>
  <c r="BA74" i="1"/>
  <c r="BB74" i="1"/>
  <c r="BC74" i="1"/>
  <c r="AZ54" i="1"/>
  <c r="BA54" i="1"/>
  <c r="BB54" i="1"/>
  <c r="BC54" i="1"/>
  <c r="AZ18" i="1"/>
  <c r="BA18" i="1"/>
  <c r="BB18" i="1"/>
  <c r="BC18" i="1"/>
  <c r="AZ31" i="1"/>
  <c r="BA31" i="1"/>
  <c r="BB31" i="1"/>
  <c r="BC31" i="1"/>
  <c r="AZ43" i="1"/>
  <c r="BA43" i="1"/>
  <c r="BB43" i="1"/>
  <c r="BC43" i="1"/>
  <c r="AZ126" i="1"/>
  <c r="BA126" i="1"/>
  <c r="BB126" i="1"/>
  <c r="BC126" i="1"/>
  <c r="AZ127" i="1"/>
  <c r="BA127" i="1"/>
  <c r="BB127" i="1"/>
  <c r="BC127" i="1"/>
  <c r="AZ97" i="1"/>
  <c r="BA97" i="1"/>
  <c r="BB97" i="1"/>
  <c r="BC97" i="1"/>
  <c r="AZ65" i="1"/>
  <c r="BA65" i="1"/>
  <c r="BB65" i="1"/>
  <c r="BC65" i="1"/>
  <c r="AZ67" i="1"/>
  <c r="BA67" i="1"/>
  <c r="BB67" i="1"/>
  <c r="BC67" i="1"/>
  <c r="AZ148" i="1"/>
  <c r="BA148" i="1"/>
  <c r="BB148" i="1"/>
  <c r="BC148" i="1"/>
  <c r="AZ3" i="1"/>
  <c r="BA3" i="1"/>
  <c r="BB3" i="1"/>
  <c r="BC3" i="1"/>
  <c r="AZ124" i="1"/>
  <c r="BA124" i="1"/>
  <c r="BB124" i="1"/>
  <c r="BC124" i="1"/>
  <c r="AZ90" i="1"/>
  <c r="BA90" i="1"/>
  <c r="BB90" i="1"/>
  <c r="BC90" i="1"/>
  <c r="AZ92" i="1"/>
  <c r="BA92" i="1"/>
  <c r="BB92" i="1"/>
  <c r="BC92" i="1"/>
  <c r="AZ19" i="1"/>
  <c r="BA19" i="1"/>
  <c r="BB19" i="1"/>
  <c r="BC19" i="1"/>
  <c r="AZ80" i="1"/>
  <c r="BA80" i="1"/>
  <c r="BB80" i="1"/>
  <c r="BC80" i="1"/>
  <c r="AZ131" i="1"/>
  <c r="BA131" i="1"/>
  <c r="BB131" i="1"/>
  <c r="BC131" i="1"/>
  <c r="AZ125" i="1"/>
  <c r="BA125" i="1"/>
  <c r="BB125" i="1"/>
  <c r="BC125" i="1"/>
  <c r="AZ102" i="1"/>
  <c r="BA102" i="1"/>
  <c r="BB102" i="1"/>
  <c r="BC102" i="1"/>
  <c r="AZ29" i="1"/>
  <c r="BA29" i="1"/>
  <c r="BB29" i="1"/>
  <c r="BC29" i="1"/>
  <c r="AZ110" i="1"/>
  <c r="BA110" i="1"/>
  <c r="BB110" i="1"/>
  <c r="BC110" i="1"/>
  <c r="AZ146" i="1"/>
  <c r="BA146" i="1"/>
  <c r="BB146" i="1"/>
  <c r="BC146" i="1"/>
  <c r="AZ14" i="1"/>
  <c r="BA14" i="1"/>
  <c r="BB14" i="1"/>
  <c r="BC14" i="1"/>
  <c r="AZ138" i="1"/>
  <c r="BA138" i="1"/>
  <c r="BB138" i="1"/>
  <c r="BC138" i="1"/>
  <c r="AZ66" i="1"/>
  <c r="BA66" i="1"/>
  <c r="BB66" i="1"/>
  <c r="BC66" i="1"/>
  <c r="AZ63" i="1"/>
  <c r="BA63" i="1"/>
  <c r="BB63" i="1"/>
  <c r="BC63" i="1"/>
  <c r="AZ16" i="1"/>
  <c r="BA16" i="1"/>
  <c r="BB16" i="1"/>
  <c r="BC16" i="1"/>
  <c r="AZ139" i="1"/>
  <c r="BA139" i="1"/>
  <c r="BB139" i="1"/>
  <c r="BC139" i="1"/>
  <c r="AZ93" i="1"/>
  <c r="BA93" i="1"/>
  <c r="BB93" i="1"/>
  <c r="BC93" i="1"/>
  <c r="AZ119" i="1"/>
  <c r="BA119" i="1"/>
  <c r="BB119" i="1"/>
  <c r="BC119" i="1"/>
  <c r="AZ27" i="1"/>
  <c r="BA27" i="1"/>
  <c r="BB27" i="1"/>
  <c r="BC27" i="1"/>
  <c r="AZ149" i="1"/>
  <c r="BA149" i="1"/>
  <c r="BB149" i="1"/>
  <c r="BC149" i="1"/>
  <c r="AZ38" i="1"/>
  <c r="BA38" i="1"/>
  <c r="BB38" i="1"/>
  <c r="BC38" i="1"/>
  <c r="AZ24" i="1"/>
  <c r="BA24" i="1"/>
  <c r="BB24" i="1"/>
  <c r="BC24" i="1"/>
  <c r="AZ7" i="1"/>
  <c r="BA7" i="1"/>
  <c r="BB7" i="1"/>
  <c r="BC7" i="1"/>
  <c r="AZ8" i="1"/>
  <c r="BA8" i="1"/>
  <c r="BB8" i="1"/>
  <c r="BC8" i="1"/>
  <c r="AZ88" i="1"/>
  <c r="BA88" i="1"/>
  <c r="BB88" i="1"/>
  <c r="BC88" i="1"/>
  <c r="AZ105" i="1"/>
  <c r="BA105" i="1"/>
  <c r="BB105" i="1"/>
  <c r="BC105" i="1"/>
  <c r="AZ30" i="1"/>
  <c r="BA30" i="1"/>
  <c r="BB30" i="1"/>
  <c r="BC30" i="1"/>
  <c r="AZ83" i="1"/>
  <c r="BA83" i="1"/>
  <c r="BB83" i="1"/>
  <c r="BC83" i="1"/>
  <c r="AZ98" i="1"/>
  <c r="BA98" i="1"/>
  <c r="BB98" i="1"/>
  <c r="BC98" i="1"/>
  <c r="AZ36" i="1"/>
  <c r="BA36" i="1"/>
  <c r="BB36" i="1"/>
  <c r="BC36" i="1"/>
  <c r="AZ144" i="1"/>
  <c r="BA144" i="1"/>
  <c r="BB144" i="1"/>
  <c r="BC144" i="1"/>
  <c r="AZ132" i="1"/>
  <c r="BA132" i="1"/>
  <c r="BB132" i="1"/>
  <c r="BC132" i="1"/>
  <c r="AZ113" i="1"/>
  <c r="BA113" i="1"/>
  <c r="BB113" i="1"/>
  <c r="BC113" i="1"/>
  <c r="AZ143" i="1"/>
  <c r="BA143" i="1"/>
  <c r="BB143" i="1"/>
  <c r="BC143" i="1"/>
  <c r="AZ68" i="1"/>
  <c r="BA68" i="1"/>
  <c r="BB68" i="1"/>
  <c r="BC68" i="1"/>
  <c r="AZ70" i="1"/>
  <c r="BA70" i="1"/>
  <c r="BB70" i="1"/>
  <c r="BC70" i="1"/>
  <c r="AZ86" i="1"/>
  <c r="BA86" i="1"/>
  <c r="BB86" i="1"/>
  <c r="BC86" i="1"/>
  <c r="AZ150" i="1"/>
  <c r="BA150" i="1"/>
  <c r="BB150" i="1"/>
  <c r="BC150" i="1"/>
  <c r="AZ82" i="1"/>
  <c r="BA82" i="1"/>
  <c r="BB82" i="1"/>
  <c r="BC82" i="1"/>
  <c r="AZ116" i="1"/>
  <c r="BA116" i="1"/>
  <c r="BB116" i="1"/>
  <c r="BC116" i="1"/>
  <c r="AZ114" i="1"/>
  <c r="BA114" i="1"/>
  <c r="BB114" i="1"/>
  <c r="BC114" i="1"/>
  <c r="AZ37" i="1"/>
  <c r="BA37" i="1"/>
  <c r="BB37" i="1"/>
  <c r="BC37" i="1"/>
  <c r="AZ69" i="1"/>
  <c r="BA69" i="1"/>
  <c r="BB69" i="1"/>
  <c r="BC69" i="1"/>
  <c r="AZ35" i="1"/>
  <c r="BA35" i="1"/>
  <c r="BB35" i="1"/>
  <c r="BC35" i="1"/>
  <c r="AZ145" i="1"/>
  <c r="BA145" i="1"/>
  <c r="BB145" i="1"/>
  <c r="BC145" i="1"/>
  <c r="AZ64" i="1"/>
  <c r="BA64" i="1"/>
  <c r="BB64" i="1"/>
  <c r="BC64" i="1"/>
  <c r="AZ129" i="1"/>
  <c r="BA129" i="1"/>
  <c r="BB129" i="1"/>
  <c r="BC129" i="1"/>
  <c r="AZ123" i="1"/>
  <c r="BA123" i="1"/>
  <c r="BB123" i="1"/>
  <c r="BC123" i="1"/>
  <c r="AZ53" i="1"/>
  <c r="BA53" i="1"/>
  <c r="BB53" i="1"/>
  <c r="BC53" i="1"/>
  <c r="BA57" i="1"/>
  <c r="BB57" i="1"/>
  <c r="BC57" i="1"/>
  <c r="AZ79" i="1"/>
  <c r="BA79" i="1"/>
  <c r="BB79" i="1"/>
  <c r="BC79" i="1"/>
  <c r="AZ142" i="1"/>
  <c r="BA142" i="1"/>
  <c r="BB142" i="1"/>
  <c r="BC142" i="1"/>
  <c r="AZ17" i="1"/>
  <c r="BA17" i="1"/>
  <c r="BB17" i="1"/>
  <c r="BC17" i="1"/>
  <c r="AZ151" i="1"/>
  <c r="BA151" i="1"/>
  <c r="BB151" i="1"/>
  <c r="BC151" i="1"/>
  <c r="AZ47" i="1"/>
  <c r="BA47" i="1"/>
  <c r="BB47" i="1"/>
  <c r="BC47" i="1"/>
  <c r="BC48" i="1"/>
  <c r="BB48" i="1"/>
  <c r="BA48" i="1"/>
  <c r="AZ48" i="1"/>
  <c r="B9" i="7" l="1"/>
  <c r="BI112" i="1"/>
  <c r="B11" i="6"/>
  <c r="B12" i="6" s="1"/>
  <c r="D24" i="11"/>
  <c r="D25" i="11" s="1"/>
  <c r="BE111" i="1"/>
  <c r="BJ42" i="1"/>
  <c r="BH65" i="1"/>
  <c r="BI126" i="1"/>
  <c r="BI84" i="1"/>
  <c r="BD98" i="1"/>
  <c r="B3" i="3"/>
  <c r="C3" i="3" s="1"/>
  <c r="Q11" i="6"/>
  <c r="Q12" i="6" s="1"/>
  <c r="BH136" i="1"/>
  <c r="BE31" i="1"/>
  <c r="BH146" i="1"/>
  <c r="BK128" i="1"/>
  <c r="BH36" i="1"/>
  <c r="AE11" i="6"/>
  <c r="AE12" i="6" s="1"/>
  <c r="BE24" i="1"/>
  <c r="BH60" i="1"/>
  <c r="BH95" i="1"/>
  <c r="BL95" i="1" s="1"/>
  <c r="BD68" i="1"/>
  <c r="BE41" i="1"/>
  <c r="BE107" i="1"/>
  <c r="BI147" i="1"/>
  <c r="BG75" i="1"/>
  <c r="BF66" i="1"/>
  <c r="W11" i="6"/>
  <c r="W12" i="6" s="1"/>
  <c r="I11" i="6"/>
  <c r="I12" i="6" s="1"/>
  <c r="BI83" i="1"/>
  <c r="BE145" i="1"/>
  <c r="BE94" i="1"/>
  <c r="BH129" i="1"/>
  <c r="BH51" i="1"/>
  <c r="BH75" i="1"/>
  <c r="BD18" i="1"/>
  <c r="BD57" i="1"/>
  <c r="BD95" i="1"/>
  <c r="BH87" i="1"/>
  <c r="BE26" i="1"/>
  <c r="BE122" i="1"/>
  <c r="BI124" i="1"/>
  <c r="BI131" i="1"/>
  <c r="BI120" i="1"/>
  <c r="BH5" i="1"/>
  <c r="BK138" i="1"/>
  <c r="BH96" i="1"/>
  <c r="AA11" i="6"/>
  <c r="AA12" i="6" s="1"/>
  <c r="U11" i="6"/>
  <c r="U12" i="6" s="1"/>
  <c r="M11" i="6"/>
  <c r="M12" i="6" s="1"/>
  <c r="E11" i="6"/>
  <c r="E12" i="6" s="1"/>
  <c r="BI71" i="1"/>
  <c r="BI40" i="1"/>
  <c r="BE39" i="1"/>
  <c r="BE91" i="1"/>
  <c r="BE23" i="1"/>
  <c r="BE102" i="1"/>
  <c r="BH66" i="1"/>
  <c r="BH107" i="1"/>
  <c r="BH8" i="1"/>
  <c r="BH133" i="1"/>
  <c r="BH63" i="1"/>
  <c r="BH49" i="1"/>
  <c r="BD27" i="1"/>
  <c r="BD114" i="1"/>
  <c r="BD7" i="1"/>
  <c r="BD13" i="1"/>
  <c r="BL13" i="1" s="1"/>
  <c r="BD9" i="1"/>
  <c r="BJ54" i="1"/>
  <c r="BJ19" i="1"/>
  <c r="BH119" i="1"/>
  <c r="BH128" i="1"/>
  <c r="BE70" i="1"/>
  <c r="BE49" i="1"/>
  <c r="BE138" i="1"/>
  <c r="BE20" i="1"/>
  <c r="BI38" i="1"/>
  <c r="BE60" i="1"/>
  <c r="BE34" i="1"/>
  <c r="BI61" i="1"/>
  <c r="BI125" i="1"/>
  <c r="BI113" i="1"/>
  <c r="BJ84" i="1"/>
  <c r="AG11" i="6"/>
  <c r="AG12" i="6" s="1"/>
  <c r="AC11" i="6"/>
  <c r="AC12" i="6" s="1"/>
  <c r="Y11" i="6"/>
  <c r="Y12" i="6" s="1"/>
  <c r="S11" i="6"/>
  <c r="S12" i="6" s="1"/>
  <c r="O11" i="6"/>
  <c r="O12" i="6" s="1"/>
  <c r="K11" i="6"/>
  <c r="K12" i="6" s="1"/>
  <c r="G11" i="6"/>
  <c r="G12" i="6" s="1"/>
  <c r="BI110" i="1"/>
  <c r="BM110" i="1" s="1"/>
  <c r="BI68" i="1"/>
  <c r="BI16" i="1"/>
  <c r="BE4" i="1"/>
  <c r="BE8" i="1"/>
  <c r="BE61" i="1"/>
  <c r="BE45" i="1"/>
  <c r="BE134" i="1"/>
  <c r="BE69" i="1"/>
  <c r="BE77" i="1"/>
  <c r="BH143" i="1"/>
  <c r="BH74" i="1"/>
  <c r="BH85" i="1"/>
  <c r="BH72" i="1"/>
  <c r="BH108" i="1"/>
  <c r="BH104" i="1"/>
  <c r="BH122" i="1"/>
  <c r="BH145" i="1"/>
  <c r="BH138" i="1"/>
  <c r="BH91" i="1"/>
  <c r="BH45" i="1"/>
  <c r="BH24" i="1"/>
  <c r="BH118" i="1"/>
  <c r="BH84" i="1"/>
  <c r="BD126" i="1"/>
  <c r="BD107" i="1"/>
  <c r="BD119" i="1"/>
  <c r="BD81" i="1"/>
  <c r="BD121" i="1"/>
  <c r="BD58" i="1"/>
  <c r="BD88" i="1"/>
  <c r="BD103" i="1"/>
  <c r="BD77" i="1"/>
  <c r="BJ148" i="1"/>
  <c r="BJ28" i="1"/>
  <c r="BJ11" i="1"/>
  <c r="BJ122" i="1"/>
  <c r="BH39" i="1"/>
  <c r="BH4" i="1"/>
  <c r="BH73" i="1"/>
  <c r="BH9" i="1"/>
  <c r="BE99" i="1"/>
  <c r="BE86" i="1"/>
  <c r="BE66" i="1"/>
  <c r="BE76" i="1"/>
  <c r="BE125" i="1"/>
  <c r="BE82" i="1"/>
  <c r="BE147" i="1"/>
  <c r="BE97" i="1"/>
  <c r="BE71" i="1"/>
  <c r="BI128" i="1"/>
  <c r="BI130" i="1"/>
  <c r="BI27" i="1"/>
  <c r="BE108" i="1"/>
  <c r="BE18" i="1"/>
  <c r="BI99" i="1"/>
  <c r="BI21" i="1"/>
  <c r="BI11" i="1"/>
  <c r="BI96" i="1"/>
  <c r="BI82" i="1"/>
  <c r="BI97" i="1"/>
  <c r="BG70" i="1"/>
  <c r="BG124" i="1"/>
  <c r="BM71" i="1"/>
  <c r="BL9" i="1"/>
  <c r="BK120" i="1"/>
  <c r="BJ109" i="1"/>
  <c r="BH135" i="1"/>
  <c r="B2" i="3"/>
  <c r="C2" i="3" s="1"/>
  <c r="BI29" i="1"/>
  <c r="BI5" i="1"/>
  <c r="BM5" i="1" s="1"/>
  <c r="BI18" i="1"/>
  <c r="BI141" i="1"/>
  <c r="BI107" i="1"/>
  <c r="BM107" i="1" s="1"/>
  <c r="BI10" i="1"/>
  <c r="BI108" i="1"/>
  <c r="BI52" i="1"/>
  <c r="BI60" i="1"/>
  <c r="BI6" i="1"/>
  <c r="BI98" i="1"/>
  <c r="BI140" i="1"/>
  <c r="BM140" i="1" s="1"/>
  <c r="BI81" i="1"/>
  <c r="BI3" i="1"/>
  <c r="BI7" i="1"/>
  <c r="BI62" i="1"/>
  <c r="BI121" i="1"/>
  <c r="BI127" i="1"/>
  <c r="BI57" i="1"/>
  <c r="BI43" i="1"/>
  <c r="BI58" i="1"/>
  <c r="BI137" i="1"/>
  <c r="BI13" i="1"/>
  <c r="BI115" i="1"/>
  <c r="BI49" i="1"/>
  <c r="BM49" i="1" s="1"/>
  <c r="BI76" i="1"/>
  <c r="BM76" i="1" s="1"/>
  <c r="BI17" i="1"/>
  <c r="BI26" i="1"/>
  <c r="BM26" i="1" s="1"/>
  <c r="BI67" i="1"/>
  <c r="BI103" i="1"/>
  <c r="BI34" i="1"/>
  <c r="BI111" i="1"/>
  <c r="BM111" i="1" s="1"/>
  <c r="BI132" i="1"/>
  <c r="BI114" i="1"/>
  <c r="BI53" i="1"/>
  <c r="BI104" i="1"/>
  <c r="BI8" i="1"/>
  <c r="BI51" i="1"/>
  <c r="BI133" i="1"/>
  <c r="BI56" i="1"/>
  <c r="BI63" i="1"/>
  <c r="BI75" i="1"/>
  <c r="BI151" i="1"/>
  <c r="BI117" i="1"/>
  <c r="BI93" i="1"/>
  <c r="BI70" i="1"/>
  <c r="BI85" i="1"/>
  <c r="BI86" i="1"/>
  <c r="BM86" i="1" s="1"/>
  <c r="BI129" i="1"/>
  <c r="BI31" i="1"/>
  <c r="BM31" i="1" s="1"/>
  <c r="BI72" i="1"/>
  <c r="BI135" i="1"/>
  <c r="BI143" i="1"/>
  <c r="BI136" i="1"/>
  <c r="BI146" i="1"/>
  <c r="BI4" i="1"/>
  <c r="BI119" i="1"/>
  <c r="BI39" i="1"/>
  <c r="BM39" i="1" s="1"/>
  <c r="BI87" i="1"/>
  <c r="BI90" i="1"/>
  <c r="BI47" i="1"/>
  <c r="BI65" i="1"/>
  <c r="BI123" i="1"/>
  <c r="BI44" i="1"/>
  <c r="BI22" i="1"/>
  <c r="BI134" i="1"/>
  <c r="BI23" i="1"/>
  <c r="BM23" i="1" s="1"/>
  <c r="BI69" i="1"/>
  <c r="BM69" i="1" s="1"/>
  <c r="BI54" i="1"/>
  <c r="BI32" i="1"/>
  <c r="BI19" i="1"/>
  <c r="BI145" i="1"/>
  <c r="BM145" i="1" s="1"/>
  <c r="BI91" i="1"/>
  <c r="BI24" i="1"/>
  <c r="BI74" i="1"/>
  <c r="BI101" i="1"/>
  <c r="BI37" i="1"/>
  <c r="BI25" i="1"/>
  <c r="BI55" i="1"/>
  <c r="BE148" i="1"/>
  <c r="BE136" i="1"/>
  <c r="BE112" i="1"/>
  <c r="BM112" i="1" s="1"/>
  <c r="BE132" i="1"/>
  <c r="BM132" i="1" s="1"/>
  <c r="BE144" i="1"/>
  <c r="BE10" i="1"/>
  <c r="BE32" i="1"/>
  <c r="BM32" i="1" s="1"/>
  <c r="BE53" i="1"/>
  <c r="BM53" i="1" s="1"/>
  <c r="BE78" i="1"/>
  <c r="BE109" i="1"/>
  <c r="BI144" i="1"/>
  <c r="BI109" i="1"/>
  <c r="BI142" i="1"/>
  <c r="BI80" i="1"/>
  <c r="BI12" i="1"/>
  <c r="BI118" i="1"/>
  <c r="BI35" i="1"/>
  <c r="BI94" i="1"/>
  <c r="BM94" i="1" s="1"/>
  <c r="BI77" i="1"/>
  <c r="BI95" i="1"/>
  <c r="BE27" i="1"/>
  <c r="BM27" i="1" s="1"/>
  <c r="BE113" i="1"/>
  <c r="BM113" i="1" s="1"/>
  <c r="BE28" i="1"/>
  <c r="BE42" i="1"/>
  <c r="BE11" i="1"/>
  <c r="BE110" i="1"/>
  <c r="BE124" i="1"/>
  <c r="BM124" i="1" s="1"/>
  <c r="BE100" i="1"/>
  <c r="BE142" i="1"/>
  <c r="BM142" i="1" s="1"/>
  <c r="BE7" i="1"/>
  <c r="BE64" i="1"/>
  <c r="BE105" i="1"/>
  <c r="BE80" i="1"/>
  <c r="BE83" i="1"/>
  <c r="BM83" i="1" s="1"/>
  <c r="BE130" i="1"/>
  <c r="BE92" i="1"/>
  <c r="BE12" i="1"/>
  <c r="BM12" i="1" s="1"/>
  <c r="BE139" i="1"/>
  <c r="BE48" i="1"/>
  <c r="BE117" i="1"/>
  <c r="BE74" i="1"/>
  <c r="BE93" i="1"/>
  <c r="BM93" i="1" s="1"/>
  <c r="BE2" i="1"/>
  <c r="BE116" i="1"/>
  <c r="BE40" i="1"/>
  <c r="BE150" i="1"/>
  <c r="BE73" i="1"/>
  <c r="BE95" i="1"/>
  <c r="BM95" i="1" s="1"/>
  <c r="BE84" i="1"/>
  <c r="BM84" i="1" s="1"/>
  <c r="BK148" i="1"/>
  <c r="BH79" i="1"/>
  <c r="BD131" i="1"/>
  <c r="BD8" i="1"/>
  <c r="BL8" i="1" s="1"/>
  <c r="BH34" i="1"/>
  <c r="BH89" i="1"/>
  <c r="BH111" i="1"/>
  <c r="BH17" i="1"/>
  <c r="BH26" i="1"/>
  <c r="BH67" i="1"/>
  <c r="BH103" i="1"/>
  <c r="BL103" i="1" s="1"/>
  <c r="BH2" i="1"/>
  <c r="BH116" i="1"/>
  <c r="BH40" i="1"/>
  <c r="BH150" i="1"/>
  <c r="BH46" i="1"/>
  <c r="BH102" i="1"/>
  <c r="BH132" i="1"/>
  <c r="BH144" i="1"/>
  <c r="BH10" i="1"/>
  <c r="BH32" i="1"/>
  <c r="BH53" i="1"/>
  <c r="BH78" i="1"/>
  <c r="BH109" i="1"/>
  <c r="BH110" i="1"/>
  <c r="BH124" i="1"/>
  <c r="BD135" i="1"/>
  <c r="BL135" i="1" s="1"/>
  <c r="BD72" i="1"/>
  <c r="BD31" i="1"/>
  <c r="BD86" i="1"/>
  <c r="BD85" i="1"/>
  <c r="BD70" i="1"/>
  <c r="BD35" i="1"/>
  <c r="BD50" i="1"/>
  <c r="BD38" i="1"/>
  <c r="BD17" i="1"/>
  <c r="BL17" i="1" s="1"/>
  <c r="BD76" i="1"/>
  <c r="BD49" i="1"/>
  <c r="BD139" i="1"/>
  <c r="BD12" i="1"/>
  <c r="BD92" i="1"/>
  <c r="BD130" i="1"/>
  <c r="BD83" i="1"/>
  <c r="BD80" i="1"/>
  <c r="BD105" i="1"/>
  <c r="BD64" i="1"/>
  <c r="BD15" i="1"/>
  <c r="BD142" i="1"/>
  <c r="BD100" i="1"/>
  <c r="BD124" i="1"/>
  <c r="BL124" i="1" s="1"/>
  <c r="BD110" i="1"/>
  <c r="BL110" i="1" s="1"/>
  <c r="BD109" i="1"/>
  <c r="BL109" i="1" s="1"/>
  <c r="BD60" i="1"/>
  <c r="BL60" i="1" s="1"/>
  <c r="BD52" i="1"/>
  <c r="BD32" i="1"/>
  <c r="BL32" i="1" s="1"/>
  <c r="BD10" i="1"/>
  <c r="BL10" i="1" s="1"/>
  <c r="BD28" i="1"/>
  <c r="BD146" i="1"/>
  <c r="BD113" i="1"/>
  <c r="BI89" i="1"/>
  <c r="BI42" i="1"/>
  <c r="BI15" i="1"/>
  <c r="BI139" i="1"/>
  <c r="BI2" i="1"/>
  <c r="BI46" i="1"/>
  <c r="BE29" i="1"/>
  <c r="BE14" i="1"/>
  <c r="BE79" i="1"/>
  <c r="BE140" i="1"/>
  <c r="BE3" i="1"/>
  <c r="BM3" i="1" s="1"/>
  <c r="BE121" i="1"/>
  <c r="BM121" i="1" s="1"/>
  <c r="BE57" i="1"/>
  <c r="BE58" i="1"/>
  <c r="BM58" i="1" s="1"/>
  <c r="BE13" i="1"/>
  <c r="BE88" i="1"/>
  <c r="BE68" i="1"/>
  <c r="BE50" i="1"/>
  <c r="BE101" i="1"/>
  <c r="BM101" i="1" s="1"/>
  <c r="BE37" i="1"/>
  <c r="BM37" i="1" s="1"/>
  <c r="BE25" i="1"/>
  <c r="BM25" i="1" s="1"/>
  <c r="BE135" i="1"/>
  <c r="BH148" i="1"/>
  <c r="BH54" i="1"/>
  <c r="BH93" i="1"/>
  <c r="BH70" i="1"/>
  <c r="BH86" i="1"/>
  <c r="BH31" i="1"/>
  <c r="BH141" i="1"/>
  <c r="BH30" i="1"/>
  <c r="BH52" i="1"/>
  <c r="BH6" i="1"/>
  <c r="BH140" i="1"/>
  <c r="BH100" i="1"/>
  <c r="BH142" i="1"/>
  <c r="BH7" i="1"/>
  <c r="BL7" i="1" s="1"/>
  <c r="BH64" i="1"/>
  <c r="BH121" i="1"/>
  <c r="BH80" i="1"/>
  <c r="BH83" i="1"/>
  <c r="BH43" i="1"/>
  <c r="BH58" i="1"/>
  <c r="BH137" i="1"/>
  <c r="BH13" i="1"/>
  <c r="BH151" i="1"/>
  <c r="BH59" i="1"/>
  <c r="BH134" i="1"/>
  <c r="BH16" i="1"/>
  <c r="BD34" i="1"/>
  <c r="BD89" i="1"/>
  <c r="BD111" i="1"/>
  <c r="BD141" i="1"/>
  <c r="BD30" i="1"/>
  <c r="BD120" i="1"/>
  <c r="BD6" i="1"/>
  <c r="BD140" i="1"/>
  <c r="BD3" i="1"/>
  <c r="BD62" i="1"/>
  <c r="BD127" i="1"/>
  <c r="BD43" i="1"/>
  <c r="BD137" i="1"/>
  <c r="BL137" i="1" s="1"/>
  <c r="BD115" i="1"/>
  <c r="BD118" i="1"/>
  <c r="BL118" i="1" s="1"/>
  <c r="BD67" i="1"/>
  <c r="BD69" i="1"/>
  <c r="BD94" i="1"/>
  <c r="BD73" i="1"/>
  <c r="BD84" i="1"/>
  <c r="BL84" i="1" s="1"/>
  <c r="BJ136" i="1"/>
  <c r="BJ146" i="1"/>
  <c r="BJ4" i="1"/>
  <c r="BJ119" i="1"/>
  <c r="BJ104" i="1"/>
  <c r="BJ8" i="1"/>
  <c r="BJ44" i="1"/>
  <c r="BH97" i="1"/>
  <c r="BH11" i="1"/>
  <c r="BH42" i="1"/>
  <c r="BH28" i="1"/>
  <c r="BH113" i="1"/>
  <c r="BH77" i="1"/>
  <c r="BL77" i="1" s="1"/>
  <c r="BH94" i="1"/>
  <c r="BH69" i="1"/>
  <c r="BH23" i="1"/>
  <c r="BH112" i="1"/>
  <c r="BH29" i="1"/>
  <c r="BE55" i="1"/>
  <c r="BE46" i="1"/>
  <c r="BM46" i="1" s="1"/>
  <c r="BE129" i="1"/>
  <c r="BE85" i="1"/>
  <c r="BM85" i="1" s="1"/>
  <c r="BE103" i="1"/>
  <c r="BM103" i="1" s="1"/>
  <c r="BE67" i="1"/>
  <c r="BM67" i="1" s="1"/>
  <c r="BE17" i="1"/>
  <c r="BE21" i="1"/>
  <c r="BE22" i="1"/>
  <c r="BE44" i="1"/>
  <c r="BE123" i="1"/>
  <c r="BE65" i="1"/>
  <c r="BE47" i="1"/>
  <c r="BE51" i="1"/>
  <c r="BE87" i="1"/>
  <c r="BE104" i="1"/>
  <c r="BE114" i="1"/>
  <c r="BM114" i="1" s="1"/>
  <c r="BE5" i="1"/>
  <c r="BI73" i="1"/>
  <c r="BI9" i="1"/>
  <c r="BI48" i="1"/>
  <c r="BI64" i="1"/>
  <c r="BI20" i="1"/>
  <c r="BM20" i="1" s="1"/>
  <c r="BI149" i="1"/>
  <c r="BE52" i="1"/>
  <c r="BM52" i="1" s="1"/>
  <c r="BE30" i="1"/>
  <c r="BE141" i="1"/>
  <c r="BM141" i="1" s="1"/>
  <c r="BE89" i="1"/>
  <c r="BE143" i="1"/>
  <c r="BI106" i="1"/>
  <c r="BI66" i="1"/>
  <c r="BI45" i="1"/>
  <c r="BI33" i="1"/>
  <c r="BI14" i="1"/>
  <c r="BI36" i="1"/>
  <c r="BI59" i="1"/>
  <c r="BI41" i="1"/>
  <c r="BI138" i="1"/>
  <c r="BI122" i="1"/>
  <c r="BI79" i="1"/>
  <c r="BI28" i="1"/>
  <c r="BI148" i="1"/>
  <c r="BG31" i="1"/>
  <c r="BG117" i="1"/>
  <c r="BG56" i="1"/>
  <c r="BG132" i="1"/>
  <c r="BK59" i="1"/>
  <c r="BF62" i="1"/>
  <c r="BJ126" i="1"/>
  <c r="BK54" i="1"/>
  <c r="BK97" i="1"/>
  <c r="BK147" i="1"/>
  <c r="BK82" i="1"/>
  <c r="BK125" i="1"/>
  <c r="BK96" i="1"/>
  <c r="BK9" i="1"/>
  <c r="BK73" i="1"/>
  <c r="BG5" i="1"/>
  <c r="BG10" i="1"/>
  <c r="BG109" i="1"/>
  <c r="BG142" i="1"/>
  <c r="BG61" i="1"/>
  <c r="BG91" i="1"/>
  <c r="BG45" i="1"/>
  <c r="BG24" i="1"/>
  <c r="BG21" i="1"/>
  <c r="BG74" i="1"/>
  <c r="BG66" i="1"/>
  <c r="BG85" i="1"/>
  <c r="BG129" i="1"/>
  <c r="BG72" i="1"/>
  <c r="BK149" i="1"/>
  <c r="BK122" i="1"/>
  <c r="BK41" i="1"/>
  <c r="BK36" i="1"/>
  <c r="BK84" i="1"/>
  <c r="BG53" i="1"/>
  <c r="BG64" i="1"/>
  <c r="BG63" i="1"/>
  <c r="BG151" i="1"/>
  <c r="BG93" i="1"/>
  <c r="BG86" i="1"/>
  <c r="BG135" i="1"/>
  <c r="BE151" i="1"/>
  <c r="BJ21" i="1"/>
  <c r="BJ150" i="1"/>
  <c r="BF132" i="1"/>
  <c r="BF124" i="1"/>
  <c r="BF43" i="1"/>
  <c r="BF74" i="1"/>
  <c r="BF86" i="1"/>
  <c r="BJ103" i="1"/>
  <c r="BF53" i="1"/>
  <c r="BF115" i="1"/>
  <c r="BF135" i="1"/>
  <c r="BJ151" i="1"/>
  <c r="BJ142" i="1"/>
  <c r="BJ100" i="1"/>
  <c r="BJ140" i="1"/>
  <c r="BJ98" i="1"/>
  <c r="BJ6" i="1"/>
  <c r="BJ60" i="1"/>
  <c r="BJ52" i="1"/>
  <c r="BJ108" i="1"/>
  <c r="BJ30" i="1"/>
  <c r="BJ107" i="1"/>
  <c r="BJ141" i="1"/>
  <c r="BJ112" i="1"/>
  <c r="BJ5" i="1"/>
  <c r="BJ29" i="1"/>
  <c r="BM97" i="1"/>
  <c r="B4" i="3"/>
  <c r="C4" i="3" s="1"/>
  <c r="BG55" i="1"/>
  <c r="BG99" i="1"/>
  <c r="BG25" i="1"/>
  <c r="BG106" i="1"/>
  <c r="BG37" i="1"/>
  <c r="BG131" i="1"/>
  <c r="BG101" i="1"/>
  <c r="BG35" i="1"/>
  <c r="BG50" i="1"/>
  <c r="BG38" i="1"/>
  <c r="BG68" i="1"/>
  <c r="BG118" i="1"/>
  <c r="BG88" i="1"/>
  <c r="BG48" i="1"/>
  <c r="BG139" i="1"/>
  <c r="BG12" i="1"/>
  <c r="BG92" i="1"/>
  <c r="BG130" i="1"/>
  <c r="BG83" i="1"/>
  <c r="BG80" i="1"/>
  <c r="BG105" i="1"/>
  <c r="BG15" i="1"/>
  <c r="BG100" i="1"/>
  <c r="BG110" i="1"/>
  <c r="BG78" i="1"/>
  <c r="BG32" i="1"/>
  <c r="BG144" i="1"/>
  <c r="BG112" i="1"/>
  <c r="BG29" i="1"/>
  <c r="BK95" i="1"/>
  <c r="BK77" i="1"/>
  <c r="BK94" i="1"/>
  <c r="BK69" i="1"/>
  <c r="BK23" i="1"/>
  <c r="BK134" i="1"/>
  <c r="BK22" i="1"/>
  <c r="BK44" i="1"/>
  <c r="BK123" i="1"/>
  <c r="BK65" i="1"/>
  <c r="BK47" i="1"/>
  <c r="BK90" i="1"/>
  <c r="BK87" i="1"/>
  <c r="BK79" i="1"/>
  <c r="BK14" i="1"/>
  <c r="BF31" i="1"/>
  <c r="BF70" i="1"/>
  <c r="BF93" i="1"/>
  <c r="BF76" i="1"/>
  <c r="BF137" i="1"/>
  <c r="BF127" i="1"/>
  <c r="BF3" i="1"/>
  <c r="BF109" i="1"/>
  <c r="BF10" i="1"/>
  <c r="BF5" i="1"/>
  <c r="BJ102" i="1"/>
  <c r="BJ116" i="1"/>
  <c r="BJ26" i="1"/>
  <c r="BJ127" i="1"/>
  <c r="BD63" i="1"/>
  <c r="BL63" i="1" s="1"/>
  <c r="BJ132" i="1"/>
  <c r="BJ10" i="1"/>
  <c r="BJ3" i="1"/>
  <c r="BJ137" i="1"/>
  <c r="BJ17" i="1"/>
  <c r="BJ67" i="1"/>
  <c r="BJ2" i="1"/>
  <c r="BJ40" i="1"/>
  <c r="BJ46" i="1"/>
  <c r="BJ95" i="1"/>
  <c r="BF29" i="1"/>
  <c r="BF112" i="1"/>
  <c r="BF144" i="1"/>
  <c r="BF32" i="1"/>
  <c r="BF78" i="1"/>
  <c r="BF110" i="1"/>
  <c r="BF81" i="1"/>
  <c r="BF7" i="1"/>
  <c r="BF121" i="1"/>
  <c r="BF57" i="1"/>
  <c r="BF58" i="1"/>
  <c r="BF13" i="1"/>
  <c r="BF49" i="1"/>
  <c r="BF17" i="1"/>
  <c r="BF38" i="1"/>
  <c r="BF50" i="1"/>
  <c r="BF35" i="1"/>
  <c r="BF85" i="1"/>
  <c r="BF129" i="1"/>
  <c r="BF72" i="1"/>
  <c r="BH106" i="1"/>
  <c r="BH18" i="1"/>
  <c r="BL18" i="1" s="1"/>
  <c r="BH82" i="1"/>
  <c r="BD53" i="1"/>
  <c r="BD133" i="1"/>
  <c r="BD74" i="1"/>
  <c r="BD25" i="1"/>
  <c r="BK27" i="1"/>
  <c r="BK143" i="1"/>
  <c r="BK136" i="1"/>
  <c r="BK71" i="1"/>
  <c r="BK114" i="1"/>
  <c r="BK20" i="1"/>
  <c r="BK39" i="1"/>
  <c r="BK140" i="1"/>
  <c r="BK81" i="1"/>
  <c r="BK3" i="1"/>
  <c r="BK7" i="1"/>
  <c r="BK62" i="1"/>
  <c r="BK121" i="1"/>
  <c r="BK127" i="1"/>
  <c r="BK57" i="1"/>
  <c r="BK43" i="1"/>
  <c r="BK58" i="1"/>
  <c r="BK137" i="1"/>
  <c r="BK13" i="1"/>
  <c r="BK115" i="1"/>
  <c r="BK49" i="1"/>
  <c r="BK76" i="1"/>
  <c r="BK17" i="1"/>
  <c r="BK26" i="1"/>
  <c r="BK67" i="1"/>
  <c r="BK103" i="1"/>
  <c r="BK2" i="1"/>
  <c r="BK116" i="1"/>
  <c r="BK40" i="1"/>
  <c r="BK150" i="1"/>
  <c r="BK46" i="1"/>
  <c r="BK102" i="1"/>
  <c r="BK16" i="1"/>
  <c r="BG34" i="1"/>
  <c r="BG89" i="1"/>
  <c r="BG111" i="1"/>
  <c r="BG113" i="1"/>
  <c r="BG146" i="1"/>
  <c r="BG28" i="1"/>
  <c r="BG4" i="1"/>
  <c r="BG42" i="1"/>
  <c r="BG119" i="1"/>
  <c r="BG11" i="1"/>
  <c r="BG104" i="1"/>
  <c r="BG19" i="1"/>
  <c r="BG8" i="1"/>
  <c r="BG33" i="1"/>
  <c r="BG51" i="1"/>
  <c r="BG145" i="1"/>
  <c r="BG133" i="1"/>
  <c r="BI116" i="1"/>
  <c r="BE6" i="1"/>
  <c r="BM109" i="1"/>
  <c r="BG149" i="1"/>
  <c r="BG84" i="1"/>
  <c r="BG16" i="1"/>
  <c r="BG95" i="1"/>
  <c r="BG102" i="1"/>
  <c r="BG73" i="1"/>
  <c r="BG46" i="1"/>
  <c r="BG77" i="1"/>
  <c r="BG150" i="1"/>
  <c r="BG128" i="1"/>
  <c r="BO128" i="1" s="1"/>
  <c r="BG40" i="1"/>
  <c r="BG94" i="1"/>
  <c r="BG116" i="1"/>
  <c r="BG9" i="1"/>
  <c r="BG2" i="1"/>
  <c r="BG69" i="1"/>
  <c r="BG103" i="1"/>
  <c r="BG36" i="1"/>
  <c r="BG67" i="1"/>
  <c r="BG23" i="1"/>
  <c r="BG26" i="1"/>
  <c r="BG96" i="1"/>
  <c r="BG17" i="1"/>
  <c r="BG134" i="1"/>
  <c r="BG76" i="1"/>
  <c r="BG59" i="1"/>
  <c r="BG49" i="1"/>
  <c r="BG22" i="1"/>
  <c r="BG115" i="1"/>
  <c r="BG125" i="1"/>
  <c r="BG13" i="1"/>
  <c r="BG44" i="1"/>
  <c r="BG137" i="1"/>
  <c r="BG41" i="1"/>
  <c r="BG58" i="1"/>
  <c r="BG123" i="1"/>
  <c r="BG43" i="1"/>
  <c r="BG82" i="1"/>
  <c r="BG57" i="1"/>
  <c r="BG65" i="1"/>
  <c r="BG127" i="1"/>
  <c r="BG138" i="1"/>
  <c r="BO138" i="1" s="1"/>
  <c r="BG121" i="1"/>
  <c r="BG47" i="1"/>
  <c r="BG62" i="1"/>
  <c r="BG147" i="1"/>
  <c r="BG7" i="1"/>
  <c r="BG90" i="1"/>
  <c r="BG3" i="1"/>
  <c r="BG122" i="1"/>
  <c r="BG81" i="1"/>
  <c r="BG87" i="1"/>
  <c r="BG140" i="1"/>
  <c r="BG97" i="1"/>
  <c r="BG98" i="1"/>
  <c r="BG39" i="1"/>
  <c r="BG6" i="1"/>
  <c r="BG79" i="1"/>
  <c r="BG60" i="1"/>
  <c r="BG20" i="1"/>
  <c r="BG52" i="1"/>
  <c r="BG120" i="1"/>
  <c r="BG108" i="1"/>
  <c r="BG114" i="1"/>
  <c r="BG30" i="1"/>
  <c r="BG14" i="1"/>
  <c r="BG107" i="1"/>
  <c r="BG71" i="1"/>
  <c r="BG141" i="1"/>
  <c r="BG54" i="1"/>
  <c r="BG18" i="1"/>
  <c r="BG136" i="1"/>
  <c r="BG126" i="1"/>
  <c r="BG148" i="1"/>
  <c r="BG27" i="1"/>
  <c r="BG143" i="1"/>
  <c r="BK55" i="1"/>
  <c r="BK135" i="1"/>
  <c r="BK99" i="1"/>
  <c r="BK72" i="1"/>
  <c r="BK25" i="1"/>
  <c r="BK31" i="1"/>
  <c r="BK106" i="1"/>
  <c r="BK129" i="1"/>
  <c r="BK37" i="1"/>
  <c r="BK86" i="1"/>
  <c r="BK131" i="1"/>
  <c r="BK85" i="1"/>
  <c r="BK101" i="1"/>
  <c r="BK70" i="1"/>
  <c r="BK35" i="1"/>
  <c r="BK66" i="1"/>
  <c r="BK50" i="1"/>
  <c r="BK93" i="1"/>
  <c r="BK38" i="1"/>
  <c r="BK74" i="1"/>
  <c r="BK68" i="1"/>
  <c r="BK117" i="1"/>
  <c r="BK118" i="1"/>
  <c r="BK21" i="1"/>
  <c r="BK88" i="1"/>
  <c r="BK151" i="1"/>
  <c r="BK48" i="1"/>
  <c r="BK24" i="1"/>
  <c r="BK139" i="1"/>
  <c r="BK75" i="1"/>
  <c r="BO75" i="1" s="1"/>
  <c r="BK12" i="1"/>
  <c r="BK45" i="1"/>
  <c r="BK92" i="1"/>
  <c r="BK63" i="1"/>
  <c r="BK130" i="1"/>
  <c r="BK91" i="1"/>
  <c r="BK83" i="1"/>
  <c r="BK56" i="1"/>
  <c r="BK80" i="1"/>
  <c r="BK61" i="1"/>
  <c r="BK105" i="1"/>
  <c r="BK133" i="1"/>
  <c r="BK64" i="1"/>
  <c r="BK145" i="1"/>
  <c r="BK15" i="1"/>
  <c r="BK51" i="1"/>
  <c r="BK142" i="1"/>
  <c r="BK33" i="1"/>
  <c r="BK100" i="1"/>
  <c r="BK8" i="1"/>
  <c r="BK124" i="1"/>
  <c r="BK19" i="1"/>
  <c r="BK98" i="1"/>
  <c r="BO98" i="1" s="1"/>
  <c r="BK6" i="1"/>
  <c r="BK60" i="1"/>
  <c r="BO60" i="1" s="1"/>
  <c r="BK52" i="1"/>
  <c r="BK108" i="1"/>
  <c r="BO108" i="1" s="1"/>
  <c r="BK30" i="1"/>
  <c r="BK107" i="1"/>
  <c r="BO107" i="1" s="1"/>
  <c r="BK141" i="1"/>
  <c r="BK18" i="1"/>
  <c r="BO18" i="1" s="1"/>
  <c r="BK126" i="1"/>
  <c r="BF55" i="1"/>
  <c r="BF99" i="1"/>
  <c r="BF25" i="1"/>
  <c r="BF106" i="1"/>
  <c r="BF37" i="1"/>
  <c r="BF131" i="1"/>
  <c r="BF101" i="1"/>
  <c r="BF69" i="1"/>
  <c r="BF103" i="1"/>
  <c r="BF36" i="1"/>
  <c r="BF67" i="1"/>
  <c r="BF23" i="1"/>
  <c r="BF26" i="1"/>
  <c r="BF96" i="1"/>
  <c r="BF134" i="1"/>
  <c r="BF59" i="1"/>
  <c r="BF22" i="1"/>
  <c r="BF125" i="1"/>
  <c r="BF44" i="1"/>
  <c r="BF41" i="1"/>
  <c r="BF123" i="1"/>
  <c r="BF82" i="1"/>
  <c r="BF65" i="1"/>
  <c r="BF138" i="1"/>
  <c r="BF47" i="1"/>
  <c r="BF147" i="1"/>
  <c r="BF90" i="1"/>
  <c r="BF122" i="1"/>
  <c r="BN122" i="1" s="1"/>
  <c r="BF19" i="1"/>
  <c r="BN19" i="1" s="1"/>
  <c r="BF104" i="1"/>
  <c r="BF11" i="1"/>
  <c r="BN11" i="1" s="1"/>
  <c r="BF119" i="1"/>
  <c r="BF42" i="1"/>
  <c r="BN42" i="1" s="1"/>
  <c r="BF4" i="1"/>
  <c r="BF28" i="1"/>
  <c r="BF146" i="1"/>
  <c r="BF113" i="1"/>
  <c r="BF111" i="1"/>
  <c r="BF89" i="1"/>
  <c r="BF34" i="1"/>
  <c r="BJ16" i="1"/>
  <c r="BJ149" i="1"/>
  <c r="BJ73" i="1"/>
  <c r="BJ77" i="1"/>
  <c r="BJ128" i="1"/>
  <c r="BJ94" i="1"/>
  <c r="BJ9" i="1"/>
  <c r="BJ69" i="1"/>
  <c r="BJ36" i="1"/>
  <c r="BJ23" i="1"/>
  <c r="BJ96" i="1"/>
  <c r="BJ134" i="1"/>
  <c r="BJ115" i="1"/>
  <c r="BJ43" i="1"/>
  <c r="BJ62" i="1"/>
  <c r="BN62" i="1" s="1"/>
  <c r="BJ124" i="1"/>
  <c r="BJ53" i="1"/>
  <c r="BD55" i="1"/>
  <c r="BD129" i="1"/>
  <c r="BD66" i="1"/>
  <c r="BL66" i="1" s="1"/>
  <c r="BD75" i="1"/>
  <c r="BD56" i="1"/>
  <c r="BD51" i="1"/>
  <c r="BL51" i="1" s="1"/>
  <c r="BD104" i="1"/>
  <c r="BD54" i="1"/>
  <c r="BL54" i="1" s="1"/>
  <c r="BH125" i="1"/>
  <c r="BH147" i="1"/>
  <c r="BE131" i="1"/>
  <c r="BE133" i="1"/>
  <c r="BM133" i="1" s="1"/>
  <c r="BJ34" i="1"/>
  <c r="BJ89" i="1"/>
  <c r="BJ111" i="1"/>
  <c r="BJ113" i="1"/>
  <c r="BJ71" i="1"/>
  <c r="BJ14" i="1"/>
  <c r="BJ114" i="1"/>
  <c r="BJ120" i="1"/>
  <c r="BJ20" i="1"/>
  <c r="BJ79" i="1"/>
  <c r="BJ39" i="1"/>
  <c r="BJ97" i="1"/>
  <c r="BJ87" i="1"/>
  <c r="BJ33" i="1"/>
  <c r="BJ90" i="1"/>
  <c r="BJ145" i="1"/>
  <c r="BJ133" i="1"/>
  <c r="BJ61" i="1"/>
  <c r="BJ56" i="1"/>
  <c r="BJ91" i="1"/>
  <c r="BJ63" i="1"/>
  <c r="BJ45" i="1"/>
  <c r="BJ75" i="1"/>
  <c r="BJ24" i="1"/>
  <c r="BJ22" i="1"/>
  <c r="BJ59" i="1"/>
  <c r="BJ76" i="1"/>
  <c r="BJ27" i="1"/>
  <c r="BJ18" i="1"/>
  <c r="BJ144" i="1"/>
  <c r="BJ32" i="1"/>
  <c r="BJ78" i="1"/>
  <c r="BJ110" i="1"/>
  <c r="BJ81" i="1"/>
  <c r="BJ15" i="1"/>
  <c r="BJ121" i="1"/>
  <c r="BJ57" i="1"/>
  <c r="BJ58" i="1"/>
  <c r="BJ13" i="1"/>
  <c r="BJ49" i="1"/>
  <c r="BJ118" i="1"/>
  <c r="BJ117" i="1"/>
  <c r="BJ68" i="1"/>
  <c r="BJ74" i="1"/>
  <c r="BJ38" i="1"/>
  <c r="BJ93" i="1"/>
  <c r="BJ50" i="1"/>
  <c r="BJ66" i="1"/>
  <c r="BJ35" i="1"/>
  <c r="BJ70" i="1"/>
  <c r="BJ101" i="1"/>
  <c r="BJ85" i="1"/>
  <c r="BJ131" i="1"/>
  <c r="BJ86" i="1"/>
  <c r="BJ37" i="1"/>
  <c r="BJ129" i="1"/>
  <c r="BJ106" i="1"/>
  <c r="BJ31" i="1"/>
  <c r="BJ25" i="1"/>
  <c r="BJ72" i="1"/>
  <c r="BJ99" i="1"/>
  <c r="BF149" i="1"/>
  <c r="BJ135" i="1"/>
  <c r="BJ55" i="1"/>
  <c r="BF143" i="1"/>
  <c r="BF27" i="1"/>
  <c r="BN27" i="1" s="1"/>
  <c r="BF148" i="1"/>
  <c r="BF126" i="1"/>
  <c r="BF136" i="1"/>
  <c r="BF18" i="1"/>
  <c r="BF54" i="1"/>
  <c r="BF141" i="1"/>
  <c r="BF71" i="1"/>
  <c r="BN71" i="1" s="1"/>
  <c r="BF107" i="1"/>
  <c r="BF14" i="1"/>
  <c r="BF30" i="1"/>
  <c r="BF114" i="1"/>
  <c r="BN114" i="1" s="1"/>
  <c r="BF108" i="1"/>
  <c r="BF120" i="1"/>
  <c r="BF52" i="1"/>
  <c r="BF20" i="1"/>
  <c r="BN20" i="1" s="1"/>
  <c r="BF60" i="1"/>
  <c r="BF79" i="1"/>
  <c r="BF6" i="1"/>
  <c r="BF39" i="1"/>
  <c r="BN39" i="1" s="1"/>
  <c r="BF98" i="1"/>
  <c r="BF97" i="1"/>
  <c r="BF140" i="1"/>
  <c r="BF87" i="1"/>
  <c r="BN87" i="1" s="1"/>
  <c r="BF8" i="1"/>
  <c r="BN8" i="1" s="1"/>
  <c r="BF100" i="1"/>
  <c r="BF33" i="1"/>
  <c r="BN33" i="1" s="1"/>
  <c r="BF142" i="1"/>
  <c r="BF51" i="1"/>
  <c r="BF15" i="1"/>
  <c r="BF145" i="1"/>
  <c r="BN145" i="1" s="1"/>
  <c r="BF64" i="1"/>
  <c r="BF133" i="1"/>
  <c r="BF105" i="1"/>
  <c r="BF61" i="1"/>
  <c r="BN61" i="1" s="1"/>
  <c r="BF80" i="1"/>
  <c r="BF56" i="1"/>
  <c r="BF83" i="1"/>
  <c r="BF91" i="1"/>
  <c r="BN91" i="1" s="1"/>
  <c r="BF130" i="1"/>
  <c r="BF63" i="1"/>
  <c r="BF92" i="1"/>
  <c r="BF45" i="1"/>
  <c r="BN45" i="1" s="1"/>
  <c r="BF12" i="1"/>
  <c r="BF75" i="1"/>
  <c r="BF139" i="1"/>
  <c r="BF24" i="1"/>
  <c r="BN24" i="1" s="1"/>
  <c r="BF48" i="1"/>
  <c r="BF151" i="1"/>
  <c r="BF88" i="1"/>
  <c r="BF21" i="1"/>
  <c r="BF118" i="1"/>
  <c r="BN118" i="1" s="1"/>
  <c r="BF117" i="1"/>
  <c r="BN117" i="1" s="1"/>
  <c r="BF68" i="1"/>
  <c r="BN68" i="1" s="1"/>
  <c r="BF2" i="1"/>
  <c r="BF9" i="1"/>
  <c r="BF116" i="1"/>
  <c r="BF94" i="1"/>
  <c r="BN94" i="1" s="1"/>
  <c r="BF40" i="1"/>
  <c r="BF128" i="1"/>
  <c r="BF150" i="1"/>
  <c r="BF77" i="1"/>
  <c r="BN77" i="1" s="1"/>
  <c r="BF46" i="1"/>
  <c r="BF73" i="1"/>
  <c r="BF102" i="1"/>
  <c r="BF95" i="1"/>
  <c r="BF16" i="1"/>
  <c r="BN16" i="1" s="1"/>
  <c r="BF84" i="1"/>
  <c r="BH27" i="1"/>
  <c r="BL27" i="1" s="1"/>
  <c r="BH38" i="1"/>
  <c r="BH131" i="1"/>
  <c r="BL131" i="1" s="1"/>
  <c r="BH99" i="1"/>
  <c r="BH120" i="1"/>
  <c r="BL120" i="1" s="1"/>
  <c r="BH19" i="1"/>
  <c r="BH90" i="1"/>
  <c r="BH47" i="1"/>
  <c r="BH56" i="1"/>
  <c r="BH123" i="1"/>
  <c r="BH44" i="1"/>
  <c r="BH22" i="1"/>
  <c r="BH117" i="1"/>
  <c r="BD143" i="1"/>
  <c r="BL143" i="1" s="1"/>
  <c r="BD136" i="1"/>
  <c r="BD71" i="1"/>
  <c r="BD108" i="1"/>
  <c r="BD78" i="1"/>
  <c r="BD39" i="1"/>
  <c r="BL39" i="1" s="1"/>
  <c r="BD97" i="1"/>
  <c r="BD87" i="1"/>
  <c r="BD122" i="1"/>
  <c r="BL122" i="1" s="1"/>
  <c r="BD90" i="1"/>
  <c r="BL90" i="1" s="1"/>
  <c r="BD147" i="1"/>
  <c r="BD47" i="1"/>
  <c r="BD138" i="1"/>
  <c r="BL138" i="1" s="1"/>
  <c r="BD65" i="1"/>
  <c r="BL65" i="1" s="1"/>
  <c r="BD82" i="1"/>
  <c r="BD123" i="1"/>
  <c r="BD41" i="1"/>
  <c r="BD44" i="1"/>
  <c r="BL44" i="1" s="1"/>
  <c r="BD125" i="1"/>
  <c r="BD22" i="1"/>
  <c r="BD151" i="1"/>
  <c r="BD21" i="1"/>
  <c r="BD134" i="1"/>
  <c r="BD96" i="1"/>
  <c r="BD23" i="1"/>
  <c r="BD36" i="1"/>
  <c r="BD2" i="1"/>
  <c r="BD116" i="1"/>
  <c r="BL116" i="1" s="1"/>
  <c r="BD40" i="1"/>
  <c r="BD128" i="1"/>
  <c r="BL128" i="1" s="1"/>
  <c r="BD150" i="1"/>
  <c r="BD46" i="1"/>
  <c r="BD102" i="1"/>
  <c r="BD16" i="1"/>
  <c r="BL16" i="1" s="1"/>
  <c r="BH35" i="1"/>
  <c r="BH14" i="1"/>
  <c r="BH33" i="1"/>
  <c r="BH61" i="1"/>
  <c r="BH41" i="1"/>
  <c r="BH21" i="1"/>
  <c r="BD148" i="1"/>
  <c r="BD14" i="1"/>
  <c r="BL14" i="1" s="1"/>
  <c r="BD11" i="1"/>
  <c r="BD19" i="1"/>
  <c r="BD33" i="1"/>
  <c r="BL33" i="1" s="1"/>
  <c r="BD145" i="1"/>
  <c r="BL145" i="1" s="1"/>
  <c r="BD61" i="1"/>
  <c r="BD91" i="1"/>
  <c r="BL91" i="1" s="1"/>
  <c r="BD45" i="1"/>
  <c r="BL45" i="1" s="1"/>
  <c r="BD24" i="1"/>
  <c r="BL24" i="1" s="1"/>
  <c r="BD59" i="1"/>
  <c r="BD117" i="1"/>
  <c r="BL117" i="1" s="1"/>
  <c r="BD93" i="1"/>
  <c r="BD101" i="1"/>
  <c r="BD37" i="1"/>
  <c r="BD106" i="1"/>
  <c r="BD99" i="1"/>
  <c r="BL99" i="1" s="1"/>
  <c r="BK34" i="1"/>
  <c r="BK29" i="1"/>
  <c r="BK89" i="1"/>
  <c r="BK5" i="1"/>
  <c r="BK111" i="1"/>
  <c r="BK112" i="1"/>
  <c r="BK113" i="1"/>
  <c r="BK132" i="1"/>
  <c r="BK146" i="1"/>
  <c r="BK144" i="1"/>
  <c r="BK28" i="1"/>
  <c r="BK10" i="1"/>
  <c r="BK4" i="1"/>
  <c r="BK32" i="1"/>
  <c r="BK42" i="1"/>
  <c r="BK53" i="1"/>
  <c r="BK119" i="1"/>
  <c r="BK78" i="1"/>
  <c r="BK11" i="1"/>
  <c r="BK109" i="1"/>
  <c r="BK104" i="1"/>
  <c r="BK110" i="1"/>
  <c r="BI78" i="1"/>
  <c r="BI88" i="1"/>
  <c r="BI102" i="1"/>
  <c r="BE120" i="1"/>
  <c r="BM120" i="1" s="1"/>
  <c r="BE19" i="1"/>
  <c r="BM19" i="1" s="1"/>
  <c r="BE15" i="1"/>
  <c r="BE56" i="1"/>
  <c r="BE75" i="1"/>
  <c r="BM75" i="1" s="1"/>
  <c r="BE118" i="1"/>
  <c r="BM118" i="1" s="1"/>
  <c r="BE35" i="1"/>
  <c r="BE106" i="1"/>
  <c r="BM106" i="1" s="1"/>
  <c r="BI105" i="1"/>
  <c r="BE54" i="1"/>
  <c r="BM54" i="1" s="1"/>
  <c r="BE33" i="1"/>
  <c r="BE63" i="1"/>
  <c r="BM63" i="1" s="1"/>
  <c r="BE38" i="1"/>
  <c r="BM38" i="1" s="1"/>
  <c r="BE16" i="1"/>
  <c r="BN23" i="1"/>
  <c r="BM61" i="1"/>
  <c r="BM91" i="1"/>
  <c r="BM42" i="1"/>
  <c r="BM18" i="1"/>
  <c r="C11" i="6"/>
  <c r="C12" i="6" s="1"/>
  <c r="BM60" i="1"/>
  <c r="BJ88" i="1"/>
  <c r="BH126" i="1"/>
  <c r="BL126" i="1" s="1"/>
  <c r="BH68" i="1"/>
  <c r="BL68" i="1" s="1"/>
  <c r="BH50" i="1"/>
  <c r="BH101" i="1"/>
  <c r="BH37" i="1"/>
  <c r="BH25" i="1"/>
  <c r="BH71" i="1"/>
  <c r="BH114" i="1"/>
  <c r="BH20" i="1"/>
  <c r="BH98" i="1"/>
  <c r="BL98" i="1" s="1"/>
  <c r="BH81" i="1"/>
  <c r="BL81" i="1" s="1"/>
  <c r="BH3" i="1"/>
  <c r="BH15" i="1"/>
  <c r="BH62" i="1"/>
  <c r="BH105" i="1"/>
  <c r="BH127" i="1"/>
  <c r="BH57" i="1"/>
  <c r="BL57" i="1" s="1"/>
  <c r="BH130" i="1"/>
  <c r="BH92" i="1"/>
  <c r="BH12" i="1"/>
  <c r="BH139" i="1"/>
  <c r="BH115" i="1"/>
  <c r="BH88" i="1"/>
  <c r="BL88" i="1" s="1"/>
  <c r="BH76" i="1"/>
  <c r="BH149" i="1"/>
  <c r="BH55" i="1"/>
  <c r="BD29" i="1"/>
  <c r="BD5" i="1"/>
  <c r="BD112" i="1"/>
  <c r="BD132" i="1"/>
  <c r="BD144" i="1"/>
  <c r="BD4" i="1"/>
  <c r="BD42" i="1"/>
  <c r="BD20" i="1"/>
  <c r="BD79" i="1"/>
  <c r="BD149" i="1"/>
  <c r="BI30" i="1"/>
  <c r="BI100" i="1"/>
  <c r="BI92" i="1"/>
  <c r="BI50" i="1"/>
  <c r="BI150" i="1"/>
  <c r="BE126" i="1"/>
  <c r="BM126" i="1" s="1"/>
  <c r="BE146" i="1"/>
  <c r="BM146" i="1" s="1"/>
  <c r="BE119" i="1"/>
  <c r="BM119" i="1" s="1"/>
  <c r="BE98" i="1"/>
  <c r="BM98" i="1" s="1"/>
  <c r="BE81" i="1"/>
  <c r="BM81" i="1" s="1"/>
  <c r="BE90" i="1"/>
  <c r="BE62" i="1"/>
  <c r="BE127" i="1"/>
  <c r="BE43" i="1"/>
  <c r="BE137" i="1"/>
  <c r="BE115" i="1"/>
  <c r="BE59" i="1"/>
  <c r="BE96" i="1"/>
  <c r="BE36" i="1"/>
  <c r="BE9" i="1"/>
  <c r="BE128" i="1"/>
  <c r="BM128" i="1" s="1"/>
  <c r="BE72" i="1"/>
  <c r="BM72" i="1" s="1"/>
  <c r="BE149" i="1"/>
  <c r="BD26" i="1"/>
  <c r="BD48" i="1"/>
  <c r="BJ48" i="1"/>
  <c r="BJ125" i="1"/>
  <c r="BJ12" i="1"/>
  <c r="BJ92" i="1"/>
  <c r="BJ130" i="1"/>
  <c r="BJ83" i="1"/>
  <c r="BJ80" i="1"/>
  <c r="BJ64" i="1"/>
  <c r="BJ7" i="1"/>
  <c r="B6" i="3"/>
  <c r="BM7" i="1"/>
  <c r="BM99" i="1"/>
  <c r="BJ139" i="1"/>
  <c r="BJ41" i="1"/>
  <c r="BJ123" i="1"/>
  <c r="BJ82" i="1"/>
  <c r="BJ65" i="1"/>
  <c r="BJ138" i="1"/>
  <c r="BJ47" i="1"/>
  <c r="BJ147" i="1"/>
  <c r="BJ51" i="1"/>
  <c r="BJ143" i="1"/>
  <c r="BH48" i="1"/>
  <c r="BJ105" i="1"/>
  <c r="BM137" i="1" l="1"/>
  <c r="BM127" i="1"/>
  <c r="BM90" i="1"/>
  <c r="BM96" i="1"/>
  <c r="BL4" i="1"/>
  <c r="BL5" i="1"/>
  <c r="BL114" i="1"/>
  <c r="BM16" i="1"/>
  <c r="BM102" i="1"/>
  <c r="BL36" i="1"/>
  <c r="BL96" i="1"/>
  <c r="BL87" i="1"/>
  <c r="BL136" i="1"/>
  <c r="BM115" i="1"/>
  <c r="BM43" i="1"/>
  <c r="BM62" i="1"/>
  <c r="BL132" i="1"/>
  <c r="BL12" i="1"/>
  <c r="BL130" i="1"/>
  <c r="BM56" i="1"/>
  <c r="BM78" i="1"/>
  <c r="BL108" i="1"/>
  <c r="BN21" i="1"/>
  <c r="BN140" i="1"/>
  <c r="BN6" i="1"/>
  <c r="BN52" i="1"/>
  <c r="BN30" i="1"/>
  <c r="BN141" i="1"/>
  <c r="BN126" i="1"/>
  <c r="BN86" i="1"/>
  <c r="BN66" i="1"/>
  <c r="BL75" i="1"/>
  <c r="BL129" i="1"/>
  <c r="BN53" i="1"/>
  <c r="BN28" i="1"/>
  <c r="BO124" i="1"/>
  <c r="BO142" i="1"/>
  <c r="BL133" i="1"/>
  <c r="BN132" i="1"/>
  <c r="BN5" i="1"/>
  <c r="BN109" i="1"/>
  <c r="BM45" i="1"/>
  <c r="BM21" i="1"/>
  <c r="BL121" i="1"/>
  <c r="BL85" i="1"/>
  <c r="BM8" i="1"/>
  <c r="BM34" i="1"/>
  <c r="BM82" i="1"/>
  <c r="BM147" i="1"/>
  <c r="BM125" i="1"/>
  <c r="BL107" i="1"/>
  <c r="BL26" i="1"/>
  <c r="BM9" i="1"/>
  <c r="BM50" i="1"/>
  <c r="BM100" i="1"/>
  <c r="BL76" i="1"/>
  <c r="BL115" i="1"/>
  <c r="BL62" i="1"/>
  <c r="BL31" i="1"/>
  <c r="BM139" i="1"/>
  <c r="BM108" i="1"/>
  <c r="BM149" i="1"/>
  <c r="BM59" i="1"/>
  <c r="BM150" i="1"/>
  <c r="BM92" i="1"/>
  <c r="BM30" i="1"/>
  <c r="BL42" i="1"/>
  <c r="BL144" i="1"/>
  <c r="BL29" i="1"/>
  <c r="BL139" i="1"/>
  <c r="BL92" i="1"/>
  <c r="BL105" i="1"/>
  <c r="BL15" i="1"/>
  <c r="BM105" i="1"/>
  <c r="BM88" i="1"/>
  <c r="BO132" i="1"/>
  <c r="BL59" i="1"/>
  <c r="BL35" i="1"/>
  <c r="BL102" i="1"/>
  <c r="BL150" i="1"/>
  <c r="BL23" i="1"/>
  <c r="BL97" i="1"/>
  <c r="BL78" i="1"/>
  <c r="BL38" i="1"/>
  <c r="BN84" i="1"/>
  <c r="BN54" i="1"/>
  <c r="BN148" i="1"/>
  <c r="BM131" i="1"/>
  <c r="BL104" i="1"/>
  <c r="BN146" i="1"/>
  <c r="BN119" i="1"/>
  <c r="BO117" i="1"/>
  <c r="BO70" i="1"/>
  <c r="BO148" i="1"/>
  <c r="BO120" i="1"/>
  <c r="BM116" i="1"/>
  <c r="BL74" i="1"/>
  <c r="BN135" i="1"/>
  <c r="BL67" i="1"/>
  <c r="BL140" i="1"/>
  <c r="BM4" i="1"/>
  <c r="BM151" i="1"/>
  <c r="BN51" i="1"/>
  <c r="BN47" i="1"/>
  <c r="BN65" i="1"/>
  <c r="BN123" i="1"/>
  <c r="BM14" i="1"/>
  <c r="BL83" i="1"/>
  <c r="BM138" i="1"/>
  <c r="BL82" i="1"/>
  <c r="BN35" i="1"/>
  <c r="BN38" i="1"/>
  <c r="BO8" i="1"/>
  <c r="BO51" i="1"/>
  <c r="BO133" i="1"/>
  <c r="BO143" i="1"/>
  <c r="BO71" i="1"/>
  <c r="BO20" i="1"/>
  <c r="BO23" i="1"/>
  <c r="BN3" i="1"/>
  <c r="BM122" i="1"/>
  <c r="BM41" i="1"/>
  <c r="BM66" i="1"/>
  <c r="BM143" i="1"/>
  <c r="BM87" i="1"/>
  <c r="BM47" i="1"/>
  <c r="BM123" i="1"/>
  <c r="BM22" i="1"/>
  <c r="BM17" i="1"/>
  <c r="BM129" i="1"/>
  <c r="BM55" i="1"/>
  <c r="BL28" i="1"/>
  <c r="BL73" i="1"/>
  <c r="BL6" i="1"/>
  <c r="BL30" i="1"/>
  <c r="BL111" i="1"/>
  <c r="BL34" i="1"/>
  <c r="BL43" i="1"/>
  <c r="BL141" i="1"/>
  <c r="BM68" i="1"/>
  <c r="BM13" i="1"/>
  <c r="BM57" i="1"/>
  <c r="BM79" i="1"/>
  <c r="BM29" i="1"/>
  <c r="BM89" i="1"/>
  <c r="BL146" i="1"/>
  <c r="BL49" i="1"/>
  <c r="BL70" i="1"/>
  <c r="BL72" i="1"/>
  <c r="BL89" i="1"/>
  <c r="BM40" i="1"/>
  <c r="BM74" i="1"/>
  <c r="BM130" i="1"/>
  <c r="BM80" i="1"/>
  <c r="BM64" i="1"/>
  <c r="BM11" i="1"/>
  <c r="BM77" i="1"/>
  <c r="BM148" i="1"/>
  <c r="BM24" i="1"/>
  <c r="BM134" i="1"/>
  <c r="BM44" i="1"/>
  <c r="BM65" i="1"/>
  <c r="BM70" i="1"/>
  <c r="BM104" i="1"/>
  <c r="BL58" i="1"/>
  <c r="BL119" i="1"/>
  <c r="BL101" i="1"/>
  <c r="BO78" i="1"/>
  <c r="BO144" i="1"/>
  <c r="BO29" i="1"/>
  <c r="BL147" i="1"/>
  <c r="BO79" i="1"/>
  <c r="BO90" i="1"/>
  <c r="BO65" i="1"/>
  <c r="BO44" i="1"/>
  <c r="BO134" i="1"/>
  <c r="BO69" i="1"/>
  <c r="BO77" i="1"/>
  <c r="BM6" i="1"/>
  <c r="BN129" i="1"/>
  <c r="BN49" i="1"/>
  <c r="BN58" i="1"/>
  <c r="BN124" i="1"/>
  <c r="BL69" i="1"/>
  <c r="BL25" i="1"/>
  <c r="BO104" i="1"/>
  <c r="BO119" i="1"/>
  <c r="BO4" i="1"/>
  <c r="BO146" i="1"/>
  <c r="BO111" i="1"/>
  <c r="BO34" i="1"/>
  <c r="BL106" i="1"/>
  <c r="BN102" i="1"/>
  <c r="BN46" i="1"/>
  <c r="BN2" i="1"/>
  <c r="BN31" i="1"/>
  <c r="BN93" i="1"/>
  <c r="BN121" i="1"/>
  <c r="BN81" i="1"/>
  <c r="BN78" i="1"/>
  <c r="BN144" i="1"/>
  <c r="BN26" i="1"/>
  <c r="BO100" i="1"/>
  <c r="BO105" i="1"/>
  <c r="BO83" i="1"/>
  <c r="BO92" i="1"/>
  <c r="BO139" i="1"/>
  <c r="BO88" i="1"/>
  <c r="BO68" i="1"/>
  <c r="BO50" i="1"/>
  <c r="BO101" i="1"/>
  <c r="BO37" i="1"/>
  <c r="BO25" i="1"/>
  <c r="BO55" i="1"/>
  <c r="BO140" i="1"/>
  <c r="BO3" i="1"/>
  <c r="BO62" i="1"/>
  <c r="BO127" i="1"/>
  <c r="BO43" i="1"/>
  <c r="BO137" i="1"/>
  <c r="BO115" i="1"/>
  <c r="BO76" i="1"/>
  <c r="BO26" i="1"/>
  <c r="BO103" i="1"/>
  <c r="BO116" i="1"/>
  <c r="BO150" i="1"/>
  <c r="BO102" i="1"/>
  <c r="BL53" i="1"/>
  <c r="BN72" i="1"/>
  <c r="BN17" i="1"/>
  <c r="BN112" i="1"/>
  <c r="BN137" i="1"/>
  <c r="BN10" i="1"/>
  <c r="BN127" i="1"/>
  <c r="BN50" i="1"/>
  <c r="BN13" i="1"/>
  <c r="BN57" i="1"/>
  <c r="BN32" i="1"/>
  <c r="BO22" i="1"/>
  <c r="BN139" i="1"/>
  <c r="BN7" i="1"/>
  <c r="BN80" i="1"/>
  <c r="BN130" i="1"/>
  <c r="BN12" i="1"/>
  <c r="BN48" i="1"/>
  <c r="BL55" i="1"/>
  <c r="BL127" i="1"/>
  <c r="BL3" i="1"/>
  <c r="BN88" i="1"/>
  <c r="BL46" i="1"/>
  <c r="BN150" i="1"/>
  <c r="BN151" i="1"/>
  <c r="BN98" i="1"/>
  <c r="BN60" i="1"/>
  <c r="BN108" i="1"/>
  <c r="BN107" i="1"/>
  <c r="BN74" i="1"/>
  <c r="BN44" i="1"/>
  <c r="BN103" i="1"/>
  <c r="BN55" i="1"/>
  <c r="BO64" i="1"/>
  <c r="BO17" i="1"/>
  <c r="BO2" i="1"/>
  <c r="BO149" i="1"/>
  <c r="BN43" i="1"/>
  <c r="BL64" i="1"/>
  <c r="BM28" i="1"/>
  <c r="BN85" i="1"/>
  <c r="BO53" i="1"/>
  <c r="BO10" i="1"/>
  <c r="BN142" i="1"/>
  <c r="BO91" i="1"/>
  <c r="BO63" i="1"/>
  <c r="BO24" i="1"/>
  <c r="BO74" i="1"/>
  <c r="BO93" i="1"/>
  <c r="BO85" i="1"/>
  <c r="BO72" i="1"/>
  <c r="BO135" i="1"/>
  <c r="BO97" i="1"/>
  <c r="BO122" i="1"/>
  <c r="BO82" i="1"/>
  <c r="BO96" i="1"/>
  <c r="BO36" i="1"/>
  <c r="BO73" i="1"/>
  <c r="BN115" i="1"/>
  <c r="BL100" i="1"/>
  <c r="BM36" i="1"/>
  <c r="BL79" i="1"/>
  <c r="BL112" i="1"/>
  <c r="BL50" i="1"/>
  <c r="BM33" i="1"/>
  <c r="BM35" i="1"/>
  <c r="BM15" i="1"/>
  <c r="BO110" i="1"/>
  <c r="BO109" i="1"/>
  <c r="BO32" i="1"/>
  <c r="BO112" i="1"/>
  <c r="BO5" i="1"/>
  <c r="BL93" i="1"/>
  <c r="BL61" i="1"/>
  <c r="BL11" i="1"/>
  <c r="BL148" i="1"/>
  <c r="BL40" i="1"/>
  <c r="BL2" i="1"/>
  <c r="BL134" i="1"/>
  <c r="BL151" i="1"/>
  <c r="BN95" i="1"/>
  <c r="BN73" i="1"/>
  <c r="BN128" i="1"/>
  <c r="BN9" i="1"/>
  <c r="BN100" i="1"/>
  <c r="BN97" i="1"/>
  <c r="BN79" i="1"/>
  <c r="BN120" i="1"/>
  <c r="BN14" i="1"/>
  <c r="BN136" i="1"/>
  <c r="BN25" i="1"/>
  <c r="BN37" i="1"/>
  <c r="BN101" i="1"/>
  <c r="BN110" i="1"/>
  <c r="BN18" i="1"/>
  <c r="BN76" i="1"/>
  <c r="BN4" i="1"/>
  <c r="BN104" i="1"/>
  <c r="BN59" i="1"/>
  <c r="BN96" i="1"/>
  <c r="BN36" i="1"/>
  <c r="BN131" i="1"/>
  <c r="BN106" i="1"/>
  <c r="BN99" i="1"/>
  <c r="BO126" i="1"/>
  <c r="BO30" i="1"/>
  <c r="BO6" i="1"/>
  <c r="BO19" i="1"/>
  <c r="BO33" i="1"/>
  <c r="BO145" i="1"/>
  <c r="BO61" i="1"/>
  <c r="BO56" i="1"/>
  <c r="BO45" i="1"/>
  <c r="BO151" i="1"/>
  <c r="BO21" i="1"/>
  <c r="BO66" i="1"/>
  <c r="BO86" i="1"/>
  <c r="BO129" i="1"/>
  <c r="BO31" i="1"/>
  <c r="BO136" i="1"/>
  <c r="BO54" i="1"/>
  <c r="BO14" i="1"/>
  <c r="BO114" i="1"/>
  <c r="BO39" i="1"/>
  <c r="BO87" i="1"/>
  <c r="BO147" i="1"/>
  <c r="BO47" i="1"/>
  <c r="BO123" i="1"/>
  <c r="BO41" i="1"/>
  <c r="BO125" i="1"/>
  <c r="BO59" i="1"/>
  <c r="BO9" i="1"/>
  <c r="BO94" i="1"/>
  <c r="BO95" i="1"/>
  <c r="BO84" i="1"/>
  <c r="BN29" i="1"/>
  <c r="BM51" i="1"/>
  <c r="BL94" i="1"/>
  <c r="BM135" i="1"/>
  <c r="BL113" i="1"/>
  <c r="BM117" i="1"/>
  <c r="BM10" i="1"/>
  <c r="BM136" i="1"/>
  <c r="BO13" i="1"/>
  <c r="BL52" i="1"/>
  <c r="BL142" i="1"/>
  <c r="BL80" i="1"/>
  <c r="BL86" i="1"/>
  <c r="BM73" i="1"/>
  <c r="BM2" i="1"/>
  <c r="BM48" i="1"/>
  <c r="BM144" i="1"/>
  <c r="BL41" i="1"/>
  <c r="BN105" i="1"/>
  <c r="BN143" i="1"/>
  <c r="BN147" i="1"/>
  <c r="BN138" i="1"/>
  <c r="BN82" i="1"/>
  <c r="BN41" i="1"/>
  <c r="BN64" i="1"/>
  <c r="BN83" i="1"/>
  <c r="BN92" i="1"/>
  <c r="BN125" i="1"/>
  <c r="BL71" i="1"/>
  <c r="BL37" i="1"/>
  <c r="BO11" i="1"/>
  <c r="BO42" i="1"/>
  <c r="BO28" i="1"/>
  <c r="BO113" i="1"/>
  <c r="BO89" i="1"/>
  <c r="BN40" i="1"/>
  <c r="BN116" i="1"/>
  <c r="BN70" i="1"/>
  <c r="BN67" i="1"/>
  <c r="BO15" i="1"/>
  <c r="BO80" i="1"/>
  <c r="BO130" i="1"/>
  <c r="BO12" i="1"/>
  <c r="BO48" i="1"/>
  <c r="BO118" i="1"/>
  <c r="BO38" i="1"/>
  <c r="BO35" i="1"/>
  <c r="BO131" i="1"/>
  <c r="BO106" i="1"/>
  <c r="BO99" i="1"/>
  <c r="BO27" i="1"/>
  <c r="BO81" i="1"/>
  <c r="BO7" i="1"/>
  <c r="BO121" i="1"/>
  <c r="BO57" i="1"/>
  <c r="BO58" i="1"/>
  <c r="BO49" i="1"/>
  <c r="BO67" i="1"/>
  <c r="BO40" i="1"/>
  <c r="BO46" i="1"/>
  <c r="BO16" i="1"/>
  <c r="BN15" i="1"/>
  <c r="BL125" i="1"/>
  <c r="BL56" i="1"/>
  <c r="BN34" i="1"/>
  <c r="BN111" i="1"/>
  <c r="BN69" i="1"/>
  <c r="BL48" i="1"/>
  <c r="BL149" i="1"/>
  <c r="BL20" i="1"/>
  <c r="BL19" i="1"/>
  <c r="BL21" i="1"/>
  <c r="BL22" i="1"/>
  <c r="BL123" i="1"/>
  <c r="BL47" i="1"/>
  <c r="BN75" i="1"/>
  <c r="BN63" i="1"/>
  <c r="BN56" i="1"/>
  <c r="BN133" i="1"/>
  <c r="BN149" i="1"/>
  <c r="BN89" i="1"/>
  <c r="BN113" i="1"/>
  <c r="BN90" i="1"/>
  <c r="BN22" i="1"/>
  <c r="BN134" i="1"/>
  <c r="BO141" i="1"/>
  <c r="BO52" i="1"/>
</calcChain>
</file>

<file path=xl/sharedStrings.xml><?xml version="1.0" encoding="utf-8"?>
<sst xmlns="http://schemas.openxmlformats.org/spreadsheetml/2006/main" count="846" uniqueCount="408">
  <si>
    <t>matricola</t>
  </si>
  <si>
    <t>genere</t>
  </si>
  <si>
    <t>età</t>
  </si>
  <si>
    <t>data</t>
  </si>
  <si>
    <t>diploma</t>
  </si>
  <si>
    <t>votodip</t>
  </si>
  <si>
    <t>votomax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</si>
  <si>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</si>
  <si>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</si>
  <si>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</si>
  <si>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</si>
  <si>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</si>
  <si>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</si>
  <si>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</si>
  <si>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</si>
  <si>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</si>
  <si>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</si>
  <si>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</si>
  <si>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</si>
  <si>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</si>
  <si>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</si>
  <si>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</si>
  <si>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freq1</t>
  </si>
  <si>
    <t>freq2</t>
  </si>
  <si>
    <t>scientifico</t>
  </si>
  <si>
    <t>VR378458</t>
  </si>
  <si>
    <t>ragioniere indirizzo programmatore</t>
  </si>
  <si>
    <t>VR380578</t>
  </si>
  <si>
    <t>SCIENZE SOCIALI</t>
  </si>
  <si>
    <t>liceo psicopedagogico</t>
  </si>
  <si>
    <t>VR351972</t>
  </si>
  <si>
    <t xml:space="preserve">programmatore informatico </t>
  </si>
  <si>
    <t>VR380845</t>
  </si>
  <si>
    <t>diploma liceo scioentifico</t>
  </si>
  <si>
    <t>VR380254</t>
  </si>
  <si>
    <t>Tecnico comm. corrispondente lingue estere</t>
  </si>
  <si>
    <t>VR379146</t>
  </si>
  <si>
    <t>scienze sociali</t>
  </si>
  <si>
    <t>VR384136</t>
  </si>
  <si>
    <t>SCIENTIFICO</t>
  </si>
  <si>
    <t>VR379816</t>
  </si>
  <si>
    <t>scuola sup.</t>
  </si>
  <si>
    <t>VR381912</t>
  </si>
  <si>
    <t xml:space="preserve">liceo sociopsicopedagocico </t>
  </si>
  <si>
    <t>VR383191</t>
  </si>
  <si>
    <t xml:space="preserve">LICEO DELLE SCIENZE SOCIALI </t>
  </si>
  <si>
    <t>VR376542</t>
  </si>
  <si>
    <t>Liceo Scienze Sociali</t>
  </si>
  <si>
    <t>VR377826</t>
  </si>
  <si>
    <t>Liceo Socio Psico Pedagogico</t>
  </si>
  <si>
    <t>VR381186</t>
  </si>
  <si>
    <t>perito chimico</t>
  </si>
  <si>
    <t>VR380590</t>
  </si>
  <si>
    <t>sociopsicopedagogico</t>
  </si>
  <si>
    <t>maturità-ragioniere</t>
  </si>
  <si>
    <t>liceo scientifico</t>
  </si>
  <si>
    <t>VR376696</t>
  </si>
  <si>
    <t>VR377083</t>
  </si>
  <si>
    <t>VR383076</t>
  </si>
  <si>
    <t>VR383392</t>
  </si>
  <si>
    <t>liceo delle scienze sociali</t>
  </si>
  <si>
    <t>VR380414</t>
  </si>
  <si>
    <t>LINGUISTICO</t>
  </si>
  <si>
    <t>VR381145</t>
  </si>
  <si>
    <t>Scientifico</t>
  </si>
  <si>
    <t>VR377139</t>
  </si>
  <si>
    <t>Scienze Sociali</t>
  </si>
  <si>
    <t>VR378095</t>
  </si>
  <si>
    <t>Perito Aziendale</t>
  </si>
  <si>
    <t>VR38014</t>
  </si>
  <si>
    <t>Classico</t>
  </si>
  <si>
    <t>VR380529</t>
  </si>
  <si>
    <t>classico</t>
  </si>
  <si>
    <t>VR37811</t>
  </si>
  <si>
    <t>ragioniere programmatore</t>
  </si>
  <si>
    <t>VR383562</t>
  </si>
  <si>
    <t>liceo classico</t>
  </si>
  <si>
    <t>VR368624</t>
  </si>
  <si>
    <t>dirigente di comunita/tecnico attivita sociali</t>
  </si>
  <si>
    <t>VR382870</t>
  </si>
  <si>
    <t>socio-psico pedagogico</t>
  </si>
  <si>
    <t>VR381040</t>
  </si>
  <si>
    <t>Ragioneria- Tecnico Commerciale</t>
  </si>
  <si>
    <t>ragioneria</t>
  </si>
  <si>
    <t>vr379229</t>
  </si>
  <si>
    <t>VR378282</t>
  </si>
  <si>
    <t>maturita classica</t>
  </si>
  <si>
    <t>VR382096</t>
  </si>
  <si>
    <t>17-ott</t>
  </si>
  <si>
    <t>Dirigente di comunità</t>
  </si>
  <si>
    <t>VR379813</t>
  </si>
  <si>
    <t>delle scienze sociali</t>
  </si>
  <si>
    <t>VR379835</t>
  </si>
  <si>
    <t>Psicopedagogico</t>
  </si>
  <si>
    <t>VR380323</t>
  </si>
  <si>
    <t>magistrale</t>
  </si>
  <si>
    <t>VR376876</t>
  </si>
  <si>
    <t>perito turistico</t>
  </si>
  <si>
    <t>VR382105</t>
  </si>
  <si>
    <t>VR382301</t>
  </si>
  <si>
    <t>maturità sociopsicopedagogica</t>
  </si>
  <si>
    <t>VR380386</t>
  </si>
  <si>
    <t>liceo socio psico pedagogico</t>
  </si>
  <si>
    <t>VR380403</t>
  </si>
  <si>
    <t>17 ott</t>
  </si>
  <si>
    <t>Maturità socio psico pedagogica</t>
  </si>
  <si>
    <t>VR377227</t>
  </si>
  <si>
    <t>VR381817</t>
  </si>
  <si>
    <t>Dirigenti di comunità - Itas</t>
  </si>
  <si>
    <t>VR380125</t>
  </si>
  <si>
    <t>Scienze sociali indirizzo musicale</t>
  </si>
  <si>
    <t>VR378013</t>
  </si>
  <si>
    <t>Ragioniere perito informatico</t>
  </si>
  <si>
    <t>VR383177</t>
  </si>
  <si>
    <t>Istituto tecnico commerciale</t>
  </si>
  <si>
    <t>VR381952</t>
  </si>
  <si>
    <t>VR377864</t>
  </si>
  <si>
    <t>Tecnico dei servizi sociali</t>
  </si>
  <si>
    <t>VR379778</t>
  </si>
  <si>
    <t>Liceo scientifico</t>
  </si>
  <si>
    <t>VR377925</t>
  </si>
  <si>
    <t>Istituto tecnico</t>
  </si>
  <si>
    <t>VR379940</t>
  </si>
  <si>
    <t>insert</t>
  </si>
  <si>
    <t>VR378550</t>
  </si>
  <si>
    <t>VR376911</t>
  </si>
  <si>
    <t>licco socio-psico-pedagogio</t>
  </si>
  <si>
    <t xml:space="preserve"> VR378011</t>
  </si>
  <si>
    <t>ITAS MANTEGNA DIR COMUNITA</t>
  </si>
  <si>
    <t>VR37289</t>
  </si>
  <si>
    <t>VR377803</t>
  </si>
  <si>
    <t>17-0CT</t>
  </si>
  <si>
    <t>MATURITA</t>
  </si>
  <si>
    <t>VR382923</t>
  </si>
  <si>
    <t>MATURITA SOCIO-PSICO-PEDAGOGIA</t>
  </si>
  <si>
    <t>VR380850</t>
  </si>
  <si>
    <t>SCIENZE SOCIALE</t>
  </si>
  <si>
    <t>VR381143</t>
  </si>
  <si>
    <t>VR383906</t>
  </si>
  <si>
    <t>GEOMETRA</t>
  </si>
  <si>
    <t xml:space="preserve"> VR378419</t>
  </si>
  <si>
    <t>L.CL.EUROPEO</t>
  </si>
  <si>
    <t>VR383348</t>
  </si>
  <si>
    <t>ROGONERIA</t>
  </si>
  <si>
    <t>VR380363</t>
  </si>
  <si>
    <t>LICIO PSICO</t>
  </si>
  <si>
    <t>LICEO SCINTIFICO</t>
  </si>
  <si>
    <t>VR380104</t>
  </si>
  <si>
    <t>DIPLOMA CLASSICO</t>
  </si>
  <si>
    <t>SWOUGLPZIO FWDIAENDE</t>
  </si>
  <si>
    <t>VR243CGV</t>
  </si>
  <si>
    <t>TECHNOSERVIZISOCIALI</t>
  </si>
  <si>
    <t xml:space="preserve"> </t>
  </si>
  <si>
    <t>MATURITA IB WTERNAZIONALE</t>
  </si>
  <si>
    <t>LICEO DELLE SCIENCE SOCIALI</t>
  </si>
  <si>
    <t>LICIO SOCIO PSICO PEDAGOGOICO</t>
  </si>
  <si>
    <t>VR383925</t>
  </si>
  <si>
    <t>VR383335</t>
  </si>
  <si>
    <t>VR379854</t>
  </si>
  <si>
    <t>maturita dirigente di comunita</t>
  </si>
  <si>
    <t>VR382915</t>
  </si>
  <si>
    <t>maturita scienze sociali</t>
  </si>
  <si>
    <t>VR380279</t>
  </si>
  <si>
    <t>tecnico dei servizi sociali</t>
  </si>
  <si>
    <t>VR380539</t>
  </si>
  <si>
    <t>maturita socio psico pedagogico</t>
  </si>
  <si>
    <t>VR382737</t>
  </si>
  <si>
    <t>maturità scienze sociali</t>
  </si>
  <si>
    <t>VR382187</t>
  </si>
  <si>
    <t>VR380093</t>
  </si>
  <si>
    <t>laurea giurisprudenza</t>
  </si>
  <si>
    <t>VR376758</t>
  </si>
  <si>
    <t xml:space="preserve">maturità d'arte </t>
  </si>
  <si>
    <t>VR381797</t>
  </si>
  <si>
    <t>maturità psico-pedagocica</t>
  </si>
  <si>
    <t>VR382782</t>
  </si>
  <si>
    <t>maturità scientifica</t>
  </si>
  <si>
    <t>VR381520</t>
  </si>
  <si>
    <t>maturità artistica</t>
  </si>
  <si>
    <t>VR381202</t>
  </si>
  <si>
    <t>maturita scientifica</t>
  </si>
  <si>
    <t>VR379907</t>
  </si>
  <si>
    <t>maturita tecnico dei servizi turistici</t>
  </si>
  <si>
    <t>VR383849</t>
  </si>
  <si>
    <t>id596cog</t>
  </si>
  <si>
    <t>liceo scienze sociali</t>
  </si>
  <si>
    <t>id002atg</t>
  </si>
  <si>
    <t>VR382129</t>
  </si>
  <si>
    <t>ITPA</t>
  </si>
  <si>
    <t>VR381194</t>
  </si>
  <si>
    <t>maturita istituto tecnico</t>
  </si>
  <si>
    <t>VR382983</t>
  </si>
  <si>
    <t>tec servizi soc</t>
  </si>
  <si>
    <t>VR383026</t>
  </si>
  <si>
    <t>liceoscientifico</t>
  </si>
  <si>
    <t>VR380501</t>
  </si>
  <si>
    <t>tecnico commerciale</t>
  </si>
  <si>
    <t>VR383940</t>
  </si>
  <si>
    <t>VR378576</t>
  </si>
  <si>
    <t>maturita pedagogica</t>
  </si>
  <si>
    <t>VR379116</t>
  </si>
  <si>
    <t>VR376952</t>
  </si>
  <si>
    <t>VR379988</t>
  </si>
  <si>
    <t>maturità</t>
  </si>
  <si>
    <t>VR381435</t>
  </si>
  <si>
    <t>VR384068</t>
  </si>
  <si>
    <t>dirigente comunita</t>
  </si>
  <si>
    <t>VR376969</t>
  </si>
  <si>
    <t>VR091721</t>
  </si>
  <si>
    <t>VR380157</t>
  </si>
  <si>
    <t>VR383363</t>
  </si>
  <si>
    <t>VR377379</t>
  </si>
  <si>
    <t>Liceo Pedagogico</t>
  </si>
  <si>
    <t>VR377117</t>
  </si>
  <si>
    <t>VR377768</t>
  </si>
  <si>
    <t>VR382830</t>
  </si>
  <si>
    <t>tecnico dei servizi ristorativi</t>
  </si>
  <si>
    <t>VR380695</t>
  </si>
  <si>
    <t>maturità professionale</t>
  </si>
  <si>
    <t>VR383012</t>
  </si>
  <si>
    <t>maturità liceale</t>
  </si>
  <si>
    <t>VR378309</t>
  </si>
  <si>
    <t>VR378624</t>
  </si>
  <si>
    <t>maturità classica</t>
  </si>
  <si>
    <t>VR380459</t>
  </si>
  <si>
    <t>tecnico servizi sociali</t>
  </si>
  <si>
    <t>VR378435</t>
  </si>
  <si>
    <t>tecnico dei serv.sociali</t>
  </si>
  <si>
    <t>VR379145</t>
  </si>
  <si>
    <t>dirig. Comunità</t>
  </si>
  <si>
    <t>VR378562</t>
  </si>
  <si>
    <t>VR382399</t>
  </si>
  <si>
    <t>perito aziendale</t>
  </si>
  <si>
    <t>VR378441</t>
  </si>
  <si>
    <t>VR381235</t>
  </si>
  <si>
    <t>scienze sociale</t>
  </si>
  <si>
    <t>turno</t>
  </si>
  <si>
    <t>A</t>
  </si>
  <si>
    <t>B</t>
  </si>
  <si>
    <t>La maggior parte della mia vita è impiegata per fare cose utili</t>
  </si>
  <si>
    <t xml:space="preserve"> Pianificare in anticipo può aiutare a evitare la maggior parte dei problemi futuri</t>
  </si>
  <si>
    <t xml:space="preserve"> Non mi piace fare cambiamenti al mio programma quotidiano</t>
  </si>
  <si>
    <t xml:space="preserve"> Non ha importanza lavorare sodo, perché solo i capi ne traggono vantaggio</t>
  </si>
  <si>
    <t xml:space="preserve"> Trovo interessanti i cambiamenti nella routine quotidiana</t>
  </si>
  <si>
    <t xml:space="preserve"> Lavorando duramente puoi sempre raggiungere i tuoi obiettivi</t>
  </si>
  <si>
    <t xml:space="preserve"> Mi dedico veramente con piacere al mio lavoro</t>
  </si>
  <si>
    <t xml:space="preserve"> Se sto lavorando a un compito difficile, so quando è il momento di chiedere aiuto</t>
  </si>
  <si>
    <t xml:space="preserve"> La maggior parte delle volte, la gente ascolta attentamente quanto dico</t>
  </si>
  <si>
    <t xml:space="preserve"> Cercare di fare del tuo meglio sul lavoro alla fine ripaga davvero</t>
  </si>
  <si>
    <t xml:space="preserve"> Mi dà fastidio che la mia routine quotidiana venga interrotta</t>
  </si>
  <si>
    <t xml:space="preserve"> La maggior parte dei giorni, trovo la vita veramente interessante e stimolante</t>
  </si>
  <si>
    <t xml:space="preserve"> Quando devo fare più di una cosa alla volta, mi diverte la sfida</t>
  </si>
  <si>
    <t xml:space="preserve"> Mi piace avere un programma quotidiano che non vari di molto</t>
  </si>
  <si>
    <t xml:space="preserve"> Quando faccio dei progetti sono sicuro di riuscire a realizzarli</t>
  </si>
  <si>
    <t>Hardiness</t>
  </si>
  <si>
    <t>item</t>
  </si>
  <si>
    <t>Coping</t>
  </si>
  <si>
    <t>Accetto l'idea che devo risolvere il problema</t>
  </si>
  <si>
    <t>Mi do degli obiettivi da raggiungere</t>
  </si>
  <si>
    <t>Divento molto triste</t>
  </si>
  <si>
    <t>Ho bisogno di condividere quello che provo dentro con chi mi è vicino</t>
  </si>
  <si>
    <t>Cerco di non pensare al problema</t>
  </si>
  <si>
    <t>Ci resto male perchè non trovo una soluzione</t>
  </si>
  <si>
    <t>Mi agito</t>
  </si>
  <si>
    <t>Faccio altre attività per non pensarci</t>
  </si>
  <si>
    <t>Cerco l'aiuto dei miei amici per calmare l'agitazione</t>
  </si>
  <si>
    <t>Mi dico che questo problema non è per niente importante</t>
  </si>
  <si>
    <t>Chiedo a persone che hanno avuto un'esperienza simile cosa hanno fatto</t>
  </si>
  <si>
    <t>Cerco di stare da solo</t>
  </si>
  <si>
    <t>Vado direttamente al problema</t>
  </si>
  <si>
    <t>Mi comporto come se il problema non ci fosse</t>
  </si>
  <si>
    <t>Faccio un piano d'azione e lo rispetto</t>
  </si>
  <si>
    <t>Mi arrabbio</t>
  </si>
  <si>
    <t>Cerco la simpatia e l'aiuto degli altri</t>
  </si>
  <si>
    <t>Sogno o immagino luoghi e tempi migliori</t>
  </si>
  <si>
    <t>frequenza cardiaca base</t>
  </si>
  <si>
    <t>frequenza cardiaca pre-compito</t>
  </si>
  <si>
    <t>Tecn. Industrie Meccaniche</t>
  </si>
  <si>
    <t>DIPCOD</t>
  </si>
  <si>
    <t xml:space="preserve">CLA </t>
  </si>
  <si>
    <t>CLASSICO</t>
  </si>
  <si>
    <t>SCI</t>
  </si>
  <si>
    <t>SOCIOPSCICOPEDAGOGICO</t>
  </si>
  <si>
    <t>SPP</t>
  </si>
  <si>
    <t>SOC</t>
  </si>
  <si>
    <t>DIRIGENTE DI COMUNITA</t>
  </si>
  <si>
    <t>LICEO</t>
  </si>
  <si>
    <t>COM</t>
  </si>
  <si>
    <t>ISTITUTO TECNICO NON SPECIFICO</t>
  </si>
  <si>
    <t>IT</t>
  </si>
  <si>
    <t>GEO</t>
  </si>
  <si>
    <t>ISTITUTO TECNICO</t>
  </si>
  <si>
    <t>PAZ</t>
  </si>
  <si>
    <t>PERITO AZIENDALE</t>
  </si>
  <si>
    <t>RAGIONERIA</t>
  </si>
  <si>
    <t>RAG</t>
  </si>
  <si>
    <t>LIN</t>
  </si>
  <si>
    <t>LIC</t>
  </si>
  <si>
    <t>ALTRO</t>
  </si>
  <si>
    <t>VR379998</t>
  </si>
  <si>
    <t>VR377519</t>
  </si>
  <si>
    <t>VR378037</t>
  </si>
  <si>
    <t>VR377546</t>
  </si>
  <si>
    <t>VR369630</t>
  </si>
  <si>
    <t>VR384187</t>
  </si>
  <si>
    <t>VR378570</t>
  </si>
  <si>
    <t>VR383869</t>
  </si>
  <si>
    <t>liceo deue science sociali</t>
  </si>
  <si>
    <t>Maturita Dirigenti Di Comuuita</t>
  </si>
  <si>
    <t>ITAS-Dirigente Dico</t>
  </si>
  <si>
    <t>VR383595</t>
  </si>
  <si>
    <t>Maturita</t>
  </si>
  <si>
    <t>VR361759</t>
  </si>
  <si>
    <t>diploma la tedesca</t>
  </si>
  <si>
    <t>VR380692</t>
  </si>
  <si>
    <t>Science Sociali</t>
  </si>
  <si>
    <t>VR382643</t>
  </si>
  <si>
    <t>VR380146</t>
  </si>
  <si>
    <t>superore/socio psico pedagogico</t>
  </si>
  <si>
    <t>VR380933</t>
  </si>
  <si>
    <t>VR376796</t>
  </si>
  <si>
    <t>VR379740</t>
  </si>
  <si>
    <t xml:space="preserve"> VR381607</t>
  </si>
  <si>
    <t>Turistico</t>
  </si>
  <si>
    <t>VR378182</t>
  </si>
  <si>
    <t>VR378212</t>
  </si>
  <si>
    <t>diploma Liceo Scienze Sociali</t>
  </si>
  <si>
    <t>VR384372</t>
  </si>
  <si>
    <t>Liceo Scienze Sociale</t>
  </si>
  <si>
    <t>VR383743</t>
  </si>
  <si>
    <t>liceo scientifico tecnologico</t>
  </si>
  <si>
    <t>c01_C</t>
  </si>
  <si>
    <t>c02_C</t>
  </si>
  <si>
    <t>c03_E</t>
  </si>
  <si>
    <t>c04_SS</t>
  </si>
  <si>
    <t>c05_F</t>
  </si>
  <si>
    <t>c06_E</t>
  </si>
  <si>
    <t>c07_E</t>
  </si>
  <si>
    <t>c08_F</t>
  </si>
  <si>
    <t>c09_SS</t>
  </si>
  <si>
    <t>c10_F</t>
  </si>
  <si>
    <t>c11_SS</t>
  </si>
  <si>
    <t>c12_F</t>
  </si>
  <si>
    <t>c13_C</t>
  </si>
  <si>
    <t>c14_F</t>
  </si>
  <si>
    <t>c15_C</t>
  </si>
  <si>
    <t>c16_E</t>
  </si>
  <si>
    <t>c17_SS</t>
  </si>
  <si>
    <t>c18_F</t>
  </si>
  <si>
    <t>com</t>
  </si>
  <si>
    <t>emo</t>
  </si>
  <si>
    <t>sup_soc</t>
  </si>
  <si>
    <t>fuga</t>
  </si>
  <si>
    <t>voto_in_100</t>
  </si>
  <si>
    <t>votodip2</t>
  </si>
  <si>
    <t>R2 = coefficiente di determinazione</t>
  </si>
  <si>
    <t>varianza spiegata</t>
  </si>
  <si>
    <t>r di Pearson</t>
  </si>
  <si>
    <t>com e emo</t>
  </si>
  <si>
    <t>votodip2 e com</t>
  </si>
  <si>
    <t>fuga e emo</t>
  </si>
  <si>
    <t>votodip3</t>
  </si>
  <si>
    <t>media</t>
  </si>
  <si>
    <t>dev st</t>
  </si>
  <si>
    <t>curtosi</t>
  </si>
  <si>
    <t>asimmetria</t>
  </si>
  <si>
    <t>freq 1</t>
  </si>
  <si>
    <t>freq 2</t>
  </si>
  <si>
    <t>freq 3</t>
  </si>
  <si>
    <t>freq 4</t>
  </si>
  <si>
    <t>freq 5</t>
  </si>
  <si>
    <t>missing</t>
  </si>
  <si>
    <t>totale</t>
  </si>
  <si>
    <t>z_com</t>
  </si>
  <si>
    <t>z_emo</t>
  </si>
  <si>
    <t>z_sup_soc</t>
  </si>
  <si>
    <t>z_fuga</t>
  </si>
  <si>
    <t>M_com</t>
  </si>
  <si>
    <t>M_emo</t>
  </si>
  <si>
    <t>M_sup_soc</t>
  </si>
  <si>
    <t>M_fuga</t>
  </si>
  <si>
    <t>s_com</t>
  </si>
  <si>
    <t>s_emo</t>
  </si>
  <si>
    <t>s_sup_soc</t>
  </si>
  <si>
    <t>s_fuga</t>
  </si>
  <si>
    <t>-0,30***</t>
  </si>
  <si>
    <t>0,40***</t>
  </si>
  <si>
    <t>coefficiente di correlazione di Pearson</t>
  </si>
  <si>
    <t>Freq1-freq2</t>
  </si>
  <si>
    <t>media freq1-freq2</t>
  </si>
  <si>
    <t>votodip4</t>
  </si>
  <si>
    <t>com_cod</t>
  </si>
  <si>
    <t>emo_cod</t>
  </si>
  <si>
    <t>SS_cod</t>
  </si>
  <si>
    <t>fuga_cod</t>
  </si>
  <si>
    <t>freq1_cod</t>
  </si>
  <si>
    <t>maschi</t>
  </si>
  <si>
    <t>femmine</t>
  </si>
  <si>
    <t>tot</t>
  </si>
  <si>
    <t>frequenze teoriche</t>
  </si>
  <si>
    <t>frequenze osservate</t>
  </si>
  <si>
    <t>diff f. (teoriche - f. osservate) al quadrato</t>
  </si>
  <si>
    <t>[diff f. (teoriche - f. osservate) al quadrato]/f. teoriche</t>
  </si>
  <si>
    <t>valore p</t>
  </si>
  <si>
    <t>chi quadrato calcolato</t>
  </si>
  <si>
    <t>ESEMPIO CON GENERE E BATTITO CARDIACO</t>
  </si>
  <si>
    <t>battito lento</t>
  </si>
  <si>
    <t>battito veloce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</si>
</sst>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410]&quot; &quot;#,##0.00;[Red]&quot;-&quot;[$€-410]&quot; &quot;#,##0.00"/>
    <numFmt numFmtId="165" formatCode="0.0"/>
    <numFmt numFmtId="166" formatCode="0.000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rgb="FF000000"/>
      <name val="Arial1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1"/>
    </font>
    <font>
      <b/>
      <i/>
      <u/>
      <sz val="11"/>
      <color rgb="FF000000"/>
      <name val="Arial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76B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1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0" fontId="7" fillId="0" borderId="0"/>
    <xf numFmtId="164" fontId="7" fillId="0" borderId="0"/>
  </cellStyleXfs>
  <cellXfs count="6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2" fillId="0" borderId="0" xfId="6" applyNumberFormat="1" applyFont="1" applyAlignment="1">
      <alignment horizontal="center" vertical="center"/>
    </xf>
    <xf numFmtId="1" fontId="12" fillId="0" borderId="0" xfId="6" applyNumberFormat="1" applyFont="1" applyAlignment="1">
      <alignment horizont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0" applyFont="1"/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horizontal="left" vertical="center"/>
    </xf>
    <xf numFmtId="1" fontId="12" fillId="0" borderId="0" xfId="5" applyNumberFormat="1" applyFont="1" applyFill="1" applyAlignment="1" applyProtection="1">
      <alignment horizontal="center" vertical="center"/>
    </xf>
    <xf numFmtId="0" fontId="12" fillId="0" borderId="0" xfId="5" applyFont="1" applyFill="1" applyAlignment="1" applyProtection="1">
      <alignment horizontal="center" vertical="center"/>
    </xf>
    <xf numFmtId="0" fontId="12" fillId="0" borderId="0" xfId="5" applyFont="1" applyFill="1" applyAlignment="1" applyProtection="1">
      <alignment horizontal="left" vertical="center"/>
    </xf>
    <xf numFmtId="1" fontId="12" fillId="0" borderId="0" xfId="5" applyNumberFormat="1" applyFont="1" applyFill="1" applyAlignment="1" applyProtection="1">
      <alignment horizontal="center"/>
    </xf>
    <xf numFmtId="0" fontId="12" fillId="0" borderId="0" xfId="5" applyFont="1" applyFill="1" applyAlignment="1" applyProtection="1">
      <alignment horizontal="center"/>
    </xf>
    <xf numFmtId="0" fontId="12" fillId="0" borderId="0" xfId="5" applyFont="1" applyFill="1" applyAlignment="1" applyProtection="1">
      <alignment horizontal="left"/>
    </xf>
    <xf numFmtId="1" fontId="1" fillId="0" borderId="0" xfId="4" applyNumberFormat="1" applyFont="1" applyAlignment="1">
      <alignment horizontal="center" vertical="center"/>
    </xf>
    <xf numFmtId="1" fontId="1" fillId="0" borderId="0" xfId="4" applyNumberFormat="1" applyFont="1" applyAlignment="1">
      <alignment horizontal="center"/>
    </xf>
    <xf numFmtId="0" fontId="1" fillId="0" borderId="0" xfId="4" applyFont="1" applyAlignment="1">
      <alignment horizontal="center"/>
    </xf>
    <xf numFmtId="0" fontId="1" fillId="0" borderId="0" xfId="4" applyFont="1" applyAlignment="1">
      <alignment horizontal="left"/>
    </xf>
    <xf numFmtId="165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9" fontId="2" fillId="0" borderId="0" xfId="7" applyFont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2" fontId="14" fillId="0" borderId="0" xfId="0" applyNumberFormat="1" applyFont="1" applyAlignment="1">
      <alignment horizontal="center" vertical="center"/>
    </xf>
    <xf numFmtId="2" fontId="14" fillId="4" borderId="0" xfId="0" applyNumberFormat="1" applyFont="1" applyFill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2" fontId="0" fillId="0" borderId="1" xfId="0" applyNumberFormat="1" applyBorder="1"/>
    <xf numFmtId="0" fontId="15" fillId="0" borderId="0" xfId="0" applyFont="1" applyAlignment="1">
      <alignment vertical="center"/>
    </xf>
    <xf numFmtId="2" fontId="0" fillId="0" borderId="1" xfId="0" quotePrefix="1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9" fillId="5" borderId="1" xfId="0" applyFont="1" applyFill="1" applyBorder="1" applyAlignment="1">
      <alignment horizontal="left"/>
    </xf>
    <xf numFmtId="0" fontId="9" fillId="5" borderId="1" xfId="0" applyNumberFormat="1" applyFont="1" applyFill="1" applyBorder="1"/>
    <xf numFmtId="0" fontId="9" fillId="0" borderId="1" xfId="0" applyFont="1" applyBorder="1"/>
    <xf numFmtId="0" fontId="9" fillId="0" borderId="1" xfId="0" applyNumberFormat="1" applyFont="1" applyBorder="1"/>
    <xf numFmtId="165" fontId="0" fillId="0" borderId="1" xfId="0" applyNumberFormat="1" applyBorder="1"/>
    <xf numFmtId="0" fontId="9" fillId="5" borderId="0" xfId="0" applyFont="1" applyFill="1" applyBorder="1" applyAlignment="1">
      <alignment horizontal="left"/>
    </xf>
    <xf numFmtId="0" fontId="9" fillId="5" borderId="0" xfId="0" applyNumberFormat="1" applyFont="1" applyFill="1" applyBorder="1"/>
    <xf numFmtId="165" fontId="9" fillId="5" borderId="1" xfId="0" applyNumberFormat="1" applyFont="1" applyFill="1" applyBorder="1"/>
    <xf numFmtId="2" fontId="9" fillId="5" borderId="1" xfId="0" applyNumberFormat="1" applyFont="1" applyFill="1" applyBorder="1"/>
    <xf numFmtId="166" fontId="9" fillId="0" borderId="1" xfId="0" applyNumberFormat="1" applyFont="1" applyBorder="1"/>
    <xf numFmtId="165" fontId="0" fillId="0" borderId="3" xfId="0" applyNumberFormat="1" applyBorder="1"/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0">
    <cellStyle name="Heading" xfId="1"/>
    <cellStyle name="Heading1" xfId="2"/>
    <cellStyle name="Normale" xfId="0" builtinId="0"/>
    <cellStyle name="Normale 2" xfId="3"/>
    <cellStyle name="Normale 2 2" xfId="4"/>
    <cellStyle name="Normale 2 3" xfId="5"/>
    <cellStyle name="Normale 3" xfId="6"/>
    <cellStyle name="Percentuale" xfId="7" builtinId="5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'dati grezzi'!$BA$1</c:f>
              <c:strCache>
                <c:ptCount val="1"/>
                <c:pt idx="0">
                  <c:v>emo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1446875550310088"/>
                  <c:y val="-0.4111214390174778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2800" baseline="0"/>
                      <a:t>y = -0,34x + 3,65</a:t>
                    </a:r>
                    <a:endParaRPr lang="en-US" sz="2800"/>
                  </a:p>
                </c:rich>
              </c:tx>
              <c:numFmt formatCode="#,##0.0" sourceLinked="0"/>
            </c:trendlineLbl>
          </c:trendline>
          <c:xVal>
            <c:numRef>
              <c:f>'dati grezzi'!$AZ$2:$AZ$151</c:f>
              <c:numCache>
                <c:formatCode>0.0</c:formatCode>
                <c:ptCount val="150"/>
                <c:pt idx="0">
                  <c:v>3.75</c:v>
                </c:pt>
                <c:pt idx="1">
                  <c:v>3</c:v>
                </c:pt>
                <c:pt idx="2">
                  <c:v>4.25</c:v>
                </c:pt>
                <c:pt idx="3">
                  <c:v>4</c:v>
                </c:pt>
                <c:pt idx="4">
                  <c:v>2.75</c:v>
                </c:pt>
                <c:pt idx="5">
                  <c:v>3.5</c:v>
                </c:pt>
                <c:pt idx="6">
                  <c:v>4.75</c:v>
                </c:pt>
                <c:pt idx="7">
                  <c:v>4.75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  <c:pt idx="11">
                  <c:v>3</c:v>
                </c:pt>
                <c:pt idx="12">
                  <c:v>4.75</c:v>
                </c:pt>
                <c:pt idx="13">
                  <c:v>5</c:v>
                </c:pt>
                <c:pt idx="14">
                  <c:v>4.5</c:v>
                </c:pt>
                <c:pt idx="15">
                  <c:v>3.25</c:v>
                </c:pt>
                <c:pt idx="16">
                  <c:v>4.5</c:v>
                </c:pt>
                <c:pt idx="17">
                  <c:v>3</c:v>
                </c:pt>
                <c:pt idx="18">
                  <c:v>3</c:v>
                </c:pt>
                <c:pt idx="19">
                  <c:v>3.5</c:v>
                </c:pt>
                <c:pt idx="20">
                  <c:v>3.75</c:v>
                </c:pt>
                <c:pt idx="21">
                  <c:v>2.75</c:v>
                </c:pt>
                <c:pt idx="22">
                  <c:v>4</c:v>
                </c:pt>
                <c:pt idx="23">
                  <c:v>3.25</c:v>
                </c:pt>
                <c:pt idx="24">
                  <c:v>3</c:v>
                </c:pt>
                <c:pt idx="25">
                  <c:v>3.5</c:v>
                </c:pt>
                <c:pt idx="26">
                  <c:v>1.5</c:v>
                </c:pt>
                <c:pt idx="27">
                  <c:v>3.5</c:v>
                </c:pt>
                <c:pt idx="28">
                  <c:v>4.5</c:v>
                </c:pt>
                <c:pt idx="29">
                  <c:v>3.75</c:v>
                </c:pt>
                <c:pt idx="30">
                  <c:v>5</c:v>
                </c:pt>
                <c:pt idx="31">
                  <c:v>3.75</c:v>
                </c:pt>
                <c:pt idx="32">
                  <c:v>2.5</c:v>
                </c:pt>
                <c:pt idx="33">
                  <c:v>3.25</c:v>
                </c:pt>
                <c:pt idx="34">
                  <c:v>3</c:v>
                </c:pt>
                <c:pt idx="35">
                  <c:v>4</c:v>
                </c:pt>
                <c:pt idx="36">
                  <c:v>1.75</c:v>
                </c:pt>
                <c:pt idx="37">
                  <c:v>2.75</c:v>
                </c:pt>
                <c:pt idx="38">
                  <c:v>3.5</c:v>
                </c:pt>
                <c:pt idx="39">
                  <c:v>3.75</c:v>
                </c:pt>
                <c:pt idx="40">
                  <c:v>4.5</c:v>
                </c:pt>
                <c:pt idx="41">
                  <c:v>2.25</c:v>
                </c:pt>
                <c:pt idx="42">
                  <c:v>4</c:v>
                </c:pt>
                <c:pt idx="43">
                  <c:v>3.5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2.75</c:v>
                </c:pt>
                <c:pt idx="48">
                  <c:v>3.75</c:v>
                </c:pt>
                <c:pt idx="49">
                  <c:v>4</c:v>
                </c:pt>
                <c:pt idx="50">
                  <c:v>3.25</c:v>
                </c:pt>
                <c:pt idx="51">
                  <c:v>3.25</c:v>
                </c:pt>
                <c:pt idx="52">
                  <c:v>4.25</c:v>
                </c:pt>
                <c:pt idx="53">
                  <c:v>4.25</c:v>
                </c:pt>
                <c:pt idx="54">
                  <c:v>3.25</c:v>
                </c:pt>
                <c:pt idx="55">
                  <c:v>3.25</c:v>
                </c:pt>
                <c:pt idx="56">
                  <c:v>5</c:v>
                </c:pt>
                <c:pt idx="57">
                  <c:v>3</c:v>
                </c:pt>
                <c:pt idx="58">
                  <c:v>3.75</c:v>
                </c:pt>
                <c:pt idx="59">
                  <c:v>2.25</c:v>
                </c:pt>
                <c:pt idx="60">
                  <c:v>3</c:v>
                </c:pt>
                <c:pt idx="61">
                  <c:v>3.75</c:v>
                </c:pt>
                <c:pt idx="62">
                  <c:v>3</c:v>
                </c:pt>
                <c:pt idx="63">
                  <c:v>3.75</c:v>
                </c:pt>
                <c:pt idx="64">
                  <c:v>4.25</c:v>
                </c:pt>
                <c:pt idx="65">
                  <c:v>4.75</c:v>
                </c:pt>
                <c:pt idx="66">
                  <c:v>2</c:v>
                </c:pt>
                <c:pt idx="67">
                  <c:v>3.25</c:v>
                </c:pt>
                <c:pt idx="68">
                  <c:v>2.75</c:v>
                </c:pt>
                <c:pt idx="69">
                  <c:v>3.75</c:v>
                </c:pt>
                <c:pt idx="70">
                  <c:v>3.5</c:v>
                </c:pt>
                <c:pt idx="71">
                  <c:v>2.75</c:v>
                </c:pt>
                <c:pt idx="72">
                  <c:v>3.75</c:v>
                </c:pt>
                <c:pt idx="73">
                  <c:v>3.25</c:v>
                </c:pt>
                <c:pt idx="74">
                  <c:v>3.25</c:v>
                </c:pt>
                <c:pt idx="75">
                  <c:v>3.5</c:v>
                </c:pt>
                <c:pt idx="76">
                  <c:v>3.75</c:v>
                </c:pt>
                <c:pt idx="77">
                  <c:v>3.75</c:v>
                </c:pt>
                <c:pt idx="78">
                  <c:v>1.5</c:v>
                </c:pt>
                <c:pt idx="79">
                  <c:v>2.75</c:v>
                </c:pt>
                <c:pt idx="80">
                  <c:v>3.5</c:v>
                </c:pt>
                <c:pt idx="81">
                  <c:v>2.75</c:v>
                </c:pt>
                <c:pt idx="82">
                  <c:v>4</c:v>
                </c:pt>
                <c:pt idx="83">
                  <c:v>3.75</c:v>
                </c:pt>
                <c:pt idx="84">
                  <c:v>3</c:v>
                </c:pt>
                <c:pt idx="85">
                  <c:v>2.5</c:v>
                </c:pt>
                <c:pt idx="86">
                  <c:v>3.25</c:v>
                </c:pt>
                <c:pt idx="87">
                  <c:v>3.5</c:v>
                </c:pt>
                <c:pt idx="88">
                  <c:v>2</c:v>
                </c:pt>
                <c:pt idx="89">
                  <c:v>3.25</c:v>
                </c:pt>
                <c:pt idx="90">
                  <c:v>4.5</c:v>
                </c:pt>
                <c:pt idx="91">
                  <c:v>2.5</c:v>
                </c:pt>
                <c:pt idx="92">
                  <c:v>3.25</c:v>
                </c:pt>
                <c:pt idx="93">
                  <c:v>3</c:v>
                </c:pt>
                <c:pt idx="94">
                  <c:v>1.75</c:v>
                </c:pt>
                <c:pt idx="95">
                  <c:v>4</c:v>
                </c:pt>
                <c:pt idx="96">
                  <c:v>3.75</c:v>
                </c:pt>
                <c:pt idx="97">
                  <c:v>3</c:v>
                </c:pt>
                <c:pt idx="98">
                  <c:v>2.25</c:v>
                </c:pt>
                <c:pt idx="99">
                  <c:v>3</c:v>
                </c:pt>
                <c:pt idx="100">
                  <c:v>3.75</c:v>
                </c:pt>
                <c:pt idx="101">
                  <c:v>2.75</c:v>
                </c:pt>
                <c:pt idx="102">
                  <c:v>3.5</c:v>
                </c:pt>
                <c:pt idx="103">
                  <c:v>3.25</c:v>
                </c:pt>
                <c:pt idx="104">
                  <c:v>4.5</c:v>
                </c:pt>
                <c:pt idx="105">
                  <c:v>3.25</c:v>
                </c:pt>
                <c:pt idx="106">
                  <c:v>2.25</c:v>
                </c:pt>
                <c:pt idx="107">
                  <c:v>3.75</c:v>
                </c:pt>
                <c:pt idx="108">
                  <c:v>3.75</c:v>
                </c:pt>
                <c:pt idx="109">
                  <c:v>3.25</c:v>
                </c:pt>
                <c:pt idx="110">
                  <c:v>3.25</c:v>
                </c:pt>
                <c:pt idx="111">
                  <c:v>4.25</c:v>
                </c:pt>
                <c:pt idx="112">
                  <c:v>1.5</c:v>
                </c:pt>
                <c:pt idx="113">
                  <c:v>4.75</c:v>
                </c:pt>
                <c:pt idx="114">
                  <c:v>3.75</c:v>
                </c:pt>
                <c:pt idx="115">
                  <c:v>3.25</c:v>
                </c:pt>
                <c:pt idx="116">
                  <c:v>3</c:v>
                </c:pt>
                <c:pt idx="117">
                  <c:v>3.5</c:v>
                </c:pt>
                <c:pt idx="118">
                  <c:v>3.25</c:v>
                </c:pt>
                <c:pt idx="119">
                  <c:v>3.25</c:v>
                </c:pt>
                <c:pt idx="120">
                  <c:v>3.5</c:v>
                </c:pt>
                <c:pt idx="121">
                  <c:v>3.5</c:v>
                </c:pt>
                <c:pt idx="122">
                  <c:v>3</c:v>
                </c:pt>
                <c:pt idx="123">
                  <c:v>3.75</c:v>
                </c:pt>
                <c:pt idx="124">
                  <c:v>3</c:v>
                </c:pt>
                <c:pt idx="125">
                  <c:v>3.25</c:v>
                </c:pt>
                <c:pt idx="126">
                  <c:v>3.25</c:v>
                </c:pt>
                <c:pt idx="127">
                  <c:v>3.25</c:v>
                </c:pt>
                <c:pt idx="128">
                  <c:v>3.5</c:v>
                </c:pt>
                <c:pt idx="129">
                  <c:v>3.5</c:v>
                </c:pt>
                <c:pt idx="130">
                  <c:v>4.75</c:v>
                </c:pt>
                <c:pt idx="131">
                  <c:v>4.25</c:v>
                </c:pt>
                <c:pt idx="132">
                  <c:v>2.25</c:v>
                </c:pt>
                <c:pt idx="133">
                  <c:v>2.5</c:v>
                </c:pt>
                <c:pt idx="134">
                  <c:v>3.25</c:v>
                </c:pt>
                <c:pt idx="135">
                  <c:v>4.25</c:v>
                </c:pt>
                <c:pt idx="136">
                  <c:v>3</c:v>
                </c:pt>
                <c:pt idx="137">
                  <c:v>2.75</c:v>
                </c:pt>
                <c:pt idx="138">
                  <c:v>2.5</c:v>
                </c:pt>
                <c:pt idx="139">
                  <c:v>2.75</c:v>
                </c:pt>
                <c:pt idx="140">
                  <c:v>2.5</c:v>
                </c:pt>
                <c:pt idx="141">
                  <c:v>4</c:v>
                </c:pt>
                <c:pt idx="142">
                  <c:v>4.5</c:v>
                </c:pt>
                <c:pt idx="143">
                  <c:v>4.25</c:v>
                </c:pt>
                <c:pt idx="144">
                  <c:v>3.75</c:v>
                </c:pt>
                <c:pt idx="145">
                  <c:v>4.25</c:v>
                </c:pt>
                <c:pt idx="146">
                  <c:v>3.5</c:v>
                </c:pt>
                <c:pt idx="147">
                  <c:v>3.25</c:v>
                </c:pt>
                <c:pt idx="148">
                  <c:v>3</c:v>
                </c:pt>
                <c:pt idx="149">
                  <c:v>3.75</c:v>
                </c:pt>
              </c:numCache>
            </c:numRef>
          </c:xVal>
          <c:yVal>
            <c:numRef>
              <c:f>'dati grezzi'!$BA$2:$BA$151</c:f>
              <c:numCache>
                <c:formatCode>0.0</c:formatCode>
                <c:ptCount val="150"/>
                <c:pt idx="0">
                  <c:v>1.5</c:v>
                </c:pt>
                <c:pt idx="1">
                  <c:v>2.5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1.75</c:v>
                </c:pt>
                <c:pt idx="6">
                  <c:v>2.25</c:v>
                </c:pt>
                <c:pt idx="7">
                  <c:v>1.5</c:v>
                </c:pt>
                <c:pt idx="8">
                  <c:v>1.75</c:v>
                </c:pt>
                <c:pt idx="9">
                  <c:v>1.5</c:v>
                </c:pt>
                <c:pt idx="10">
                  <c:v>1.5</c:v>
                </c:pt>
                <c:pt idx="11">
                  <c:v>2</c:v>
                </c:pt>
                <c:pt idx="12">
                  <c:v>1.75</c:v>
                </c:pt>
                <c:pt idx="13">
                  <c:v>1.25</c:v>
                </c:pt>
                <c:pt idx="14">
                  <c:v>2.5</c:v>
                </c:pt>
                <c:pt idx="15">
                  <c:v>2.5</c:v>
                </c:pt>
                <c:pt idx="16">
                  <c:v>1</c:v>
                </c:pt>
                <c:pt idx="17">
                  <c:v>2</c:v>
                </c:pt>
                <c:pt idx="18">
                  <c:v>1.5</c:v>
                </c:pt>
                <c:pt idx="19">
                  <c:v>3</c:v>
                </c:pt>
                <c:pt idx="20">
                  <c:v>2.25</c:v>
                </c:pt>
                <c:pt idx="21">
                  <c:v>3</c:v>
                </c:pt>
                <c:pt idx="22">
                  <c:v>2.5</c:v>
                </c:pt>
                <c:pt idx="23">
                  <c:v>2.75</c:v>
                </c:pt>
                <c:pt idx="24">
                  <c:v>2.25</c:v>
                </c:pt>
                <c:pt idx="25">
                  <c:v>1.5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1.5</c:v>
                </c:pt>
                <c:pt idx="30">
                  <c:v>1.25</c:v>
                </c:pt>
                <c:pt idx="31">
                  <c:v>2.75</c:v>
                </c:pt>
                <c:pt idx="32">
                  <c:v>1.5</c:v>
                </c:pt>
                <c:pt idx="33">
                  <c:v>2</c:v>
                </c:pt>
                <c:pt idx="34">
                  <c:v>2.25</c:v>
                </c:pt>
                <c:pt idx="35">
                  <c:v>2</c:v>
                </c:pt>
                <c:pt idx="36">
                  <c:v>2.75</c:v>
                </c:pt>
                <c:pt idx="37">
                  <c:v>2.25</c:v>
                </c:pt>
                <c:pt idx="38">
                  <c:v>3</c:v>
                </c:pt>
                <c:pt idx="39">
                  <c:v>2.75</c:v>
                </c:pt>
                <c:pt idx="40">
                  <c:v>1.5</c:v>
                </c:pt>
                <c:pt idx="41">
                  <c:v>2</c:v>
                </c:pt>
                <c:pt idx="42">
                  <c:v>1.5</c:v>
                </c:pt>
                <c:pt idx="43">
                  <c:v>2.25</c:v>
                </c:pt>
                <c:pt idx="44">
                  <c:v>2.75</c:v>
                </c:pt>
                <c:pt idx="45">
                  <c:v>2.5</c:v>
                </c:pt>
                <c:pt idx="46">
                  <c:v>2.75</c:v>
                </c:pt>
                <c:pt idx="47">
                  <c:v>1.75</c:v>
                </c:pt>
                <c:pt idx="48">
                  <c:v>3</c:v>
                </c:pt>
                <c:pt idx="49">
                  <c:v>1.5</c:v>
                </c:pt>
                <c:pt idx="50">
                  <c:v>2.75</c:v>
                </c:pt>
                <c:pt idx="51">
                  <c:v>2.75</c:v>
                </c:pt>
                <c:pt idx="52">
                  <c:v>2.25</c:v>
                </c:pt>
                <c:pt idx="53">
                  <c:v>2</c:v>
                </c:pt>
                <c:pt idx="54">
                  <c:v>3.5</c:v>
                </c:pt>
                <c:pt idx="55">
                  <c:v>3.5</c:v>
                </c:pt>
                <c:pt idx="56">
                  <c:v>2.25</c:v>
                </c:pt>
                <c:pt idx="57">
                  <c:v>3</c:v>
                </c:pt>
                <c:pt idx="58">
                  <c:v>3.5</c:v>
                </c:pt>
                <c:pt idx="59">
                  <c:v>2.5</c:v>
                </c:pt>
                <c:pt idx="60">
                  <c:v>3.75</c:v>
                </c:pt>
                <c:pt idx="61">
                  <c:v>2.75</c:v>
                </c:pt>
                <c:pt idx="62">
                  <c:v>3.75</c:v>
                </c:pt>
                <c:pt idx="63">
                  <c:v>2.5</c:v>
                </c:pt>
                <c:pt idx="64">
                  <c:v>2.25</c:v>
                </c:pt>
                <c:pt idx="65">
                  <c:v>2.25</c:v>
                </c:pt>
                <c:pt idx="66">
                  <c:v>2</c:v>
                </c:pt>
                <c:pt idx="67">
                  <c:v>1.75</c:v>
                </c:pt>
                <c:pt idx="68">
                  <c:v>2</c:v>
                </c:pt>
                <c:pt idx="69">
                  <c:v>2</c:v>
                </c:pt>
                <c:pt idx="70">
                  <c:v>3.5</c:v>
                </c:pt>
                <c:pt idx="71">
                  <c:v>3.25</c:v>
                </c:pt>
                <c:pt idx="72">
                  <c:v>2.5</c:v>
                </c:pt>
                <c:pt idx="73">
                  <c:v>3</c:v>
                </c:pt>
                <c:pt idx="74">
                  <c:v>2.5</c:v>
                </c:pt>
                <c:pt idx="75">
                  <c:v>2.75</c:v>
                </c:pt>
                <c:pt idx="76">
                  <c:v>1.5</c:v>
                </c:pt>
                <c:pt idx="77">
                  <c:v>1.5</c:v>
                </c:pt>
                <c:pt idx="78">
                  <c:v>3.75</c:v>
                </c:pt>
                <c:pt idx="79">
                  <c:v>2.5</c:v>
                </c:pt>
                <c:pt idx="80">
                  <c:v>2.5</c:v>
                </c:pt>
                <c:pt idx="81">
                  <c:v>2.25</c:v>
                </c:pt>
                <c:pt idx="82">
                  <c:v>1.25</c:v>
                </c:pt>
                <c:pt idx="83">
                  <c:v>2</c:v>
                </c:pt>
                <c:pt idx="84">
                  <c:v>1.75</c:v>
                </c:pt>
                <c:pt idx="85">
                  <c:v>1.75</c:v>
                </c:pt>
                <c:pt idx="86">
                  <c:v>2</c:v>
                </c:pt>
                <c:pt idx="87">
                  <c:v>3.5</c:v>
                </c:pt>
                <c:pt idx="88">
                  <c:v>3</c:v>
                </c:pt>
                <c:pt idx="89">
                  <c:v>2.25</c:v>
                </c:pt>
                <c:pt idx="90">
                  <c:v>3</c:v>
                </c:pt>
                <c:pt idx="91">
                  <c:v>1.25</c:v>
                </c:pt>
                <c:pt idx="92">
                  <c:v>3.25</c:v>
                </c:pt>
                <c:pt idx="93">
                  <c:v>2</c:v>
                </c:pt>
                <c:pt idx="94">
                  <c:v>4.75</c:v>
                </c:pt>
                <c:pt idx="95">
                  <c:v>2</c:v>
                </c:pt>
                <c:pt idx="96">
                  <c:v>2</c:v>
                </c:pt>
                <c:pt idx="97">
                  <c:v>4.75</c:v>
                </c:pt>
                <c:pt idx="98">
                  <c:v>3</c:v>
                </c:pt>
                <c:pt idx="99">
                  <c:v>2.75</c:v>
                </c:pt>
                <c:pt idx="100">
                  <c:v>3</c:v>
                </c:pt>
                <c:pt idx="101">
                  <c:v>3</c:v>
                </c:pt>
                <c:pt idx="102">
                  <c:v>1.75</c:v>
                </c:pt>
                <c:pt idx="103">
                  <c:v>1.5</c:v>
                </c:pt>
                <c:pt idx="104">
                  <c:v>1.25</c:v>
                </c:pt>
                <c:pt idx="105">
                  <c:v>2.5</c:v>
                </c:pt>
                <c:pt idx="106">
                  <c:v>1.5</c:v>
                </c:pt>
                <c:pt idx="107">
                  <c:v>2.25</c:v>
                </c:pt>
                <c:pt idx="108">
                  <c:v>2.75</c:v>
                </c:pt>
                <c:pt idx="109">
                  <c:v>3</c:v>
                </c:pt>
                <c:pt idx="110">
                  <c:v>1.75</c:v>
                </c:pt>
                <c:pt idx="111">
                  <c:v>3.5</c:v>
                </c:pt>
                <c:pt idx="112">
                  <c:v>4.75</c:v>
                </c:pt>
                <c:pt idx="113">
                  <c:v>2.5</c:v>
                </c:pt>
                <c:pt idx="114">
                  <c:v>3.25</c:v>
                </c:pt>
                <c:pt idx="115">
                  <c:v>3.25</c:v>
                </c:pt>
                <c:pt idx="116">
                  <c:v>3</c:v>
                </c:pt>
                <c:pt idx="117">
                  <c:v>2</c:v>
                </c:pt>
                <c:pt idx="118">
                  <c:v>1.5</c:v>
                </c:pt>
                <c:pt idx="119">
                  <c:v>2.5</c:v>
                </c:pt>
                <c:pt idx="120">
                  <c:v>3</c:v>
                </c:pt>
                <c:pt idx="121">
                  <c:v>3.25</c:v>
                </c:pt>
                <c:pt idx="122">
                  <c:v>3.25</c:v>
                </c:pt>
                <c:pt idx="123">
                  <c:v>4.75</c:v>
                </c:pt>
                <c:pt idx="124">
                  <c:v>3</c:v>
                </c:pt>
                <c:pt idx="125">
                  <c:v>2.5</c:v>
                </c:pt>
                <c:pt idx="126">
                  <c:v>1.75</c:v>
                </c:pt>
                <c:pt idx="127">
                  <c:v>1.75</c:v>
                </c:pt>
                <c:pt idx="128">
                  <c:v>3.25</c:v>
                </c:pt>
                <c:pt idx="129">
                  <c:v>3.5</c:v>
                </c:pt>
                <c:pt idx="130">
                  <c:v>1.75</c:v>
                </c:pt>
                <c:pt idx="131">
                  <c:v>3</c:v>
                </c:pt>
                <c:pt idx="132">
                  <c:v>3</c:v>
                </c:pt>
                <c:pt idx="133">
                  <c:v>4.25</c:v>
                </c:pt>
                <c:pt idx="134">
                  <c:v>4.5</c:v>
                </c:pt>
                <c:pt idx="135">
                  <c:v>1.75</c:v>
                </c:pt>
                <c:pt idx="136">
                  <c:v>2.25</c:v>
                </c:pt>
                <c:pt idx="137">
                  <c:v>4</c:v>
                </c:pt>
                <c:pt idx="138">
                  <c:v>3</c:v>
                </c:pt>
                <c:pt idx="139">
                  <c:v>2.75</c:v>
                </c:pt>
                <c:pt idx="140">
                  <c:v>3.25</c:v>
                </c:pt>
                <c:pt idx="141">
                  <c:v>4</c:v>
                </c:pt>
                <c:pt idx="142">
                  <c:v>4</c:v>
                </c:pt>
                <c:pt idx="143">
                  <c:v>2.25</c:v>
                </c:pt>
                <c:pt idx="144">
                  <c:v>3.75</c:v>
                </c:pt>
                <c:pt idx="145">
                  <c:v>2</c:v>
                </c:pt>
                <c:pt idx="146">
                  <c:v>2.25</c:v>
                </c:pt>
                <c:pt idx="147">
                  <c:v>1.75</c:v>
                </c:pt>
                <c:pt idx="148">
                  <c:v>3.25</c:v>
                </c:pt>
                <c:pt idx="149">
                  <c:v>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3904"/>
        <c:axId val="76205440"/>
      </c:scatterChart>
      <c:valAx>
        <c:axId val="762039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6205440"/>
        <c:crosses val="autoZero"/>
        <c:crossBetween val="midCat"/>
      </c:valAx>
      <c:valAx>
        <c:axId val="7620544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62039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grezzi'!$BA$1</c:f>
              <c:strCache>
                <c:ptCount val="1"/>
                <c:pt idx="0">
                  <c:v>emo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'dati grezzi'!$AZ$2:$AZ$151</c:f>
              <c:numCache>
                <c:formatCode>0.0</c:formatCode>
                <c:ptCount val="150"/>
                <c:pt idx="0">
                  <c:v>3.75</c:v>
                </c:pt>
                <c:pt idx="1">
                  <c:v>3</c:v>
                </c:pt>
                <c:pt idx="2">
                  <c:v>4.25</c:v>
                </c:pt>
                <c:pt idx="3">
                  <c:v>4</c:v>
                </c:pt>
                <c:pt idx="4">
                  <c:v>2.75</c:v>
                </c:pt>
                <c:pt idx="5">
                  <c:v>3.5</c:v>
                </c:pt>
                <c:pt idx="6">
                  <c:v>4.75</c:v>
                </c:pt>
                <c:pt idx="7">
                  <c:v>4.75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  <c:pt idx="11">
                  <c:v>3</c:v>
                </c:pt>
                <c:pt idx="12">
                  <c:v>4.75</c:v>
                </c:pt>
                <c:pt idx="13">
                  <c:v>5</c:v>
                </c:pt>
                <c:pt idx="14">
                  <c:v>4.5</c:v>
                </c:pt>
                <c:pt idx="15">
                  <c:v>3.25</c:v>
                </c:pt>
                <c:pt idx="16">
                  <c:v>4.5</c:v>
                </c:pt>
                <c:pt idx="17">
                  <c:v>3</c:v>
                </c:pt>
                <c:pt idx="18">
                  <c:v>3</c:v>
                </c:pt>
                <c:pt idx="19">
                  <c:v>3.5</c:v>
                </c:pt>
                <c:pt idx="20">
                  <c:v>3.75</c:v>
                </c:pt>
                <c:pt idx="21">
                  <c:v>2.75</c:v>
                </c:pt>
                <c:pt idx="22">
                  <c:v>4</c:v>
                </c:pt>
                <c:pt idx="23">
                  <c:v>3.25</c:v>
                </c:pt>
                <c:pt idx="24">
                  <c:v>3</c:v>
                </c:pt>
                <c:pt idx="25">
                  <c:v>3.5</c:v>
                </c:pt>
                <c:pt idx="26">
                  <c:v>1.5</c:v>
                </c:pt>
                <c:pt idx="27">
                  <c:v>3.5</c:v>
                </c:pt>
                <c:pt idx="28">
                  <c:v>4.5</c:v>
                </c:pt>
                <c:pt idx="29">
                  <c:v>3.75</c:v>
                </c:pt>
                <c:pt idx="30">
                  <c:v>5</c:v>
                </c:pt>
                <c:pt idx="31">
                  <c:v>3.75</c:v>
                </c:pt>
                <c:pt idx="32">
                  <c:v>2.5</c:v>
                </c:pt>
                <c:pt idx="33">
                  <c:v>3.25</c:v>
                </c:pt>
                <c:pt idx="34">
                  <c:v>3</c:v>
                </c:pt>
                <c:pt idx="35">
                  <c:v>4</c:v>
                </c:pt>
                <c:pt idx="36">
                  <c:v>1.75</c:v>
                </c:pt>
                <c:pt idx="37">
                  <c:v>2.75</c:v>
                </c:pt>
                <c:pt idx="38">
                  <c:v>3.5</c:v>
                </c:pt>
                <c:pt idx="39">
                  <c:v>3.75</c:v>
                </c:pt>
                <c:pt idx="40">
                  <c:v>4.5</c:v>
                </c:pt>
                <c:pt idx="41">
                  <c:v>2.25</c:v>
                </c:pt>
                <c:pt idx="42">
                  <c:v>4</c:v>
                </c:pt>
                <c:pt idx="43">
                  <c:v>3.5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2.75</c:v>
                </c:pt>
                <c:pt idx="48">
                  <c:v>3.75</c:v>
                </c:pt>
                <c:pt idx="49">
                  <c:v>4</c:v>
                </c:pt>
                <c:pt idx="50">
                  <c:v>3.25</c:v>
                </c:pt>
                <c:pt idx="51">
                  <c:v>3.25</c:v>
                </c:pt>
                <c:pt idx="52">
                  <c:v>4.25</c:v>
                </c:pt>
                <c:pt idx="53">
                  <c:v>4.25</c:v>
                </c:pt>
                <c:pt idx="54">
                  <c:v>3.25</c:v>
                </c:pt>
                <c:pt idx="55">
                  <c:v>3.25</c:v>
                </c:pt>
                <c:pt idx="56">
                  <c:v>5</c:v>
                </c:pt>
                <c:pt idx="57">
                  <c:v>3</c:v>
                </c:pt>
                <c:pt idx="58">
                  <c:v>3.75</c:v>
                </c:pt>
                <c:pt idx="59">
                  <c:v>2.25</c:v>
                </c:pt>
                <c:pt idx="60">
                  <c:v>3</c:v>
                </c:pt>
                <c:pt idx="61">
                  <c:v>3.75</c:v>
                </c:pt>
                <c:pt idx="62">
                  <c:v>3</c:v>
                </c:pt>
                <c:pt idx="63">
                  <c:v>3.75</c:v>
                </c:pt>
                <c:pt idx="64">
                  <c:v>4.25</c:v>
                </c:pt>
                <c:pt idx="65">
                  <c:v>4.75</c:v>
                </c:pt>
                <c:pt idx="66">
                  <c:v>2</c:v>
                </c:pt>
                <c:pt idx="67">
                  <c:v>3.25</c:v>
                </c:pt>
                <c:pt idx="68">
                  <c:v>2.75</c:v>
                </c:pt>
                <c:pt idx="69">
                  <c:v>3.75</c:v>
                </c:pt>
                <c:pt idx="70">
                  <c:v>3.5</c:v>
                </c:pt>
                <c:pt idx="71">
                  <c:v>2.75</c:v>
                </c:pt>
                <c:pt idx="72">
                  <c:v>3.75</c:v>
                </c:pt>
                <c:pt idx="73">
                  <c:v>3.25</c:v>
                </c:pt>
                <c:pt idx="74">
                  <c:v>3.25</c:v>
                </c:pt>
                <c:pt idx="75">
                  <c:v>3.5</c:v>
                </c:pt>
                <c:pt idx="76">
                  <c:v>3.75</c:v>
                </c:pt>
                <c:pt idx="77">
                  <c:v>3.75</c:v>
                </c:pt>
                <c:pt idx="78">
                  <c:v>1.5</c:v>
                </c:pt>
                <c:pt idx="79">
                  <c:v>2.75</c:v>
                </c:pt>
                <c:pt idx="80">
                  <c:v>3.5</c:v>
                </c:pt>
                <c:pt idx="81">
                  <c:v>2.75</c:v>
                </c:pt>
                <c:pt idx="82">
                  <c:v>4</c:v>
                </c:pt>
                <c:pt idx="83">
                  <c:v>3.75</c:v>
                </c:pt>
                <c:pt idx="84">
                  <c:v>3</c:v>
                </c:pt>
                <c:pt idx="85">
                  <c:v>2.5</c:v>
                </c:pt>
                <c:pt idx="86">
                  <c:v>3.25</c:v>
                </c:pt>
                <c:pt idx="87">
                  <c:v>3.5</c:v>
                </c:pt>
                <c:pt idx="88">
                  <c:v>2</c:v>
                </c:pt>
                <c:pt idx="89">
                  <c:v>3.25</c:v>
                </c:pt>
                <c:pt idx="90">
                  <c:v>4.5</c:v>
                </c:pt>
                <c:pt idx="91">
                  <c:v>2.5</c:v>
                </c:pt>
                <c:pt idx="92">
                  <c:v>3.25</c:v>
                </c:pt>
                <c:pt idx="93">
                  <c:v>3</c:v>
                </c:pt>
                <c:pt idx="94">
                  <c:v>1.75</c:v>
                </c:pt>
                <c:pt idx="95">
                  <c:v>4</c:v>
                </c:pt>
                <c:pt idx="96">
                  <c:v>3.75</c:v>
                </c:pt>
                <c:pt idx="97">
                  <c:v>3</c:v>
                </c:pt>
                <c:pt idx="98">
                  <c:v>2.25</c:v>
                </c:pt>
                <c:pt idx="99">
                  <c:v>3</c:v>
                </c:pt>
                <c:pt idx="100">
                  <c:v>3.75</c:v>
                </c:pt>
                <c:pt idx="101">
                  <c:v>2.75</c:v>
                </c:pt>
                <c:pt idx="102">
                  <c:v>3.5</c:v>
                </c:pt>
                <c:pt idx="103">
                  <c:v>3.25</c:v>
                </c:pt>
                <c:pt idx="104">
                  <c:v>4.5</c:v>
                </c:pt>
                <c:pt idx="105">
                  <c:v>3.25</c:v>
                </c:pt>
                <c:pt idx="106">
                  <c:v>2.25</c:v>
                </c:pt>
                <c:pt idx="107">
                  <c:v>3.75</c:v>
                </c:pt>
                <c:pt idx="108">
                  <c:v>3.75</c:v>
                </c:pt>
                <c:pt idx="109">
                  <c:v>3.25</c:v>
                </c:pt>
                <c:pt idx="110">
                  <c:v>3.25</c:v>
                </c:pt>
                <c:pt idx="111">
                  <c:v>4.25</c:v>
                </c:pt>
                <c:pt idx="112">
                  <c:v>1.5</c:v>
                </c:pt>
                <c:pt idx="113">
                  <c:v>4.75</c:v>
                </c:pt>
                <c:pt idx="114">
                  <c:v>3.75</c:v>
                </c:pt>
                <c:pt idx="115">
                  <c:v>3.25</c:v>
                </c:pt>
                <c:pt idx="116">
                  <c:v>3</c:v>
                </c:pt>
                <c:pt idx="117">
                  <c:v>3.5</c:v>
                </c:pt>
                <c:pt idx="118">
                  <c:v>3.25</c:v>
                </c:pt>
                <c:pt idx="119">
                  <c:v>3.25</c:v>
                </c:pt>
                <c:pt idx="120">
                  <c:v>3.5</c:v>
                </c:pt>
                <c:pt idx="121">
                  <c:v>3.5</c:v>
                </c:pt>
                <c:pt idx="122">
                  <c:v>3</c:v>
                </c:pt>
                <c:pt idx="123">
                  <c:v>3.75</c:v>
                </c:pt>
                <c:pt idx="124">
                  <c:v>3</c:v>
                </c:pt>
                <c:pt idx="125">
                  <c:v>3.25</c:v>
                </c:pt>
                <c:pt idx="126">
                  <c:v>3.25</c:v>
                </c:pt>
                <c:pt idx="127">
                  <c:v>3.25</c:v>
                </c:pt>
                <c:pt idx="128">
                  <c:v>3.5</c:v>
                </c:pt>
                <c:pt idx="129">
                  <c:v>3.5</c:v>
                </c:pt>
                <c:pt idx="130">
                  <c:v>4.75</c:v>
                </c:pt>
                <c:pt idx="131">
                  <c:v>4.25</c:v>
                </c:pt>
                <c:pt idx="132">
                  <c:v>2.25</c:v>
                </c:pt>
                <c:pt idx="133">
                  <c:v>2.5</c:v>
                </c:pt>
                <c:pt idx="134">
                  <c:v>3.25</c:v>
                </c:pt>
                <c:pt idx="135">
                  <c:v>4.25</c:v>
                </c:pt>
                <c:pt idx="136">
                  <c:v>3</c:v>
                </c:pt>
                <c:pt idx="137">
                  <c:v>2.75</c:v>
                </c:pt>
                <c:pt idx="138">
                  <c:v>2.5</c:v>
                </c:pt>
                <c:pt idx="139">
                  <c:v>2.75</c:v>
                </c:pt>
                <c:pt idx="140">
                  <c:v>2.5</c:v>
                </c:pt>
                <c:pt idx="141">
                  <c:v>4</c:v>
                </c:pt>
                <c:pt idx="142">
                  <c:v>4.5</c:v>
                </c:pt>
                <c:pt idx="143">
                  <c:v>4.25</c:v>
                </c:pt>
                <c:pt idx="144">
                  <c:v>3.75</c:v>
                </c:pt>
                <c:pt idx="145">
                  <c:v>4.25</c:v>
                </c:pt>
                <c:pt idx="146">
                  <c:v>3.5</c:v>
                </c:pt>
                <c:pt idx="147">
                  <c:v>3.25</c:v>
                </c:pt>
                <c:pt idx="148">
                  <c:v>3</c:v>
                </c:pt>
                <c:pt idx="149">
                  <c:v>3.75</c:v>
                </c:pt>
              </c:numCache>
            </c:numRef>
          </c:xVal>
          <c:yVal>
            <c:numRef>
              <c:f>'dati grezzi'!$BA$2:$BA$151</c:f>
              <c:numCache>
                <c:formatCode>0.0</c:formatCode>
                <c:ptCount val="150"/>
                <c:pt idx="0">
                  <c:v>1.5</c:v>
                </c:pt>
                <c:pt idx="1">
                  <c:v>2.5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1.75</c:v>
                </c:pt>
                <c:pt idx="6">
                  <c:v>2.25</c:v>
                </c:pt>
                <c:pt idx="7">
                  <c:v>1.5</c:v>
                </c:pt>
                <c:pt idx="8">
                  <c:v>1.75</c:v>
                </c:pt>
                <c:pt idx="9">
                  <c:v>1.5</c:v>
                </c:pt>
                <c:pt idx="10">
                  <c:v>1.5</c:v>
                </c:pt>
                <c:pt idx="11">
                  <c:v>2</c:v>
                </c:pt>
                <c:pt idx="12">
                  <c:v>1.75</c:v>
                </c:pt>
                <c:pt idx="13">
                  <c:v>1.25</c:v>
                </c:pt>
                <c:pt idx="14">
                  <c:v>2.5</c:v>
                </c:pt>
                <c:pt idx="15">
                  <c:v>2.5</c:v>
                </c:pt>
                <c:pt idx="16">
                  <c:v>1</c:v>
                </c:pt>
                <c:pt idx="17">
                  <c:v>2</c:v>
                </c:pt>
                <c:pt idx="18">
                  <c:v>1.5</c:v>
                </c:pt>
                <c:pt idx="19">
                  <c:v>3</c:v>
                </c:pt>
                <c:pt idx="20">
                  <c:v>2.25</c:v>
                </c:pt>
                <c:pt idx="21">
                  <c:v>3</c:v>
                </c:pt>
                <c:pt idx="22">
                  <c:v>2.5</c:v>
                </c:pt>
                <c:pt idx="23">
                  <c:v>2.75</c:v>
                </c:pt>
                <c:pt idx="24">
                  <c:v>2.25</c:v>
                </c:pt>
                <c:pt idx="25">
                  <c:v>1.5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1.5</c:v>
                </c:pt>
                <c:pt idx="30">
                  <c:v>1.25</c:v>
                </c:pt>
                <c:pt idx="31">
                  <c:v>2.75</c:v>
                </c:pt>
                <c:pt idx="32">
                  <c:v>1.5</c:v>
                </c:pt>
                <c:pt idx="33">
                  <c:v>2</c:v>
                </c:pt>
                <c:pt idx="34">
                  <c:v>2.25</c:v>
                </c:pt>
                <c:pt idx="35">
                  <c:v>2</c:v>
                </c:pt>
                <c:pt idx="36">
                  <c:v>2.75</c:v>
                </c:pt>
                <c:pt idx="37">
                  <c:v>2.25</c:v>
                </c:pt>
                <c:pt idx="38">
                  <c:v>3</c:v>
                </c:pt>
                <c:pt idx="39">
                  <c:v>2.75</c:v>
                </c:pt>
                <c:pt idx="40">
                  <c:v>1.5</c:v>
                </c:pt>
                <c:pt idx="41">
                  <c:v>2</c:v>
                </c:pt>
                <c:pt idx="42">
                  <c:v>1.5</c:v>
                </c:pt>
                <c:pt idx="43">
                  <c:v>2.25</c:v>
                </c:pt>
                <c:pt idx="44">
                  <c:v>2.75</c:v>
                </c:pt>
                <c:pt idx="45">
                  <c:v>2.5</c:v>
                </c:pt>
                <c:pt idx="46">
                  <c:v>2.75</c:v>
                </c:pt>
                <c:pt idx="47">
                  <c:v>1.75</c:v>
                </c:pt>
                <c:pt idx="48">
                  <c:v>3</c:v>
                </c:pt>
                <c:pt idx="49">
                  <c:v>1.5</c:v>
                </c:pt>
                <c:pt idx="50">
                  <c:v>2.75</c:v>
                </c:pt>
                <c:pt idx="51">
                  <c:v>2.75</c:v>
                </c:pt>
                <c:pt idx="52">
                  <c:v>2.25</c:v>
                </c:pt>
                <c:pt idx="53">
                  <c:v>2</c:v>
                </c:pt>
                <c:pt idx="54">
                  <c:v>3.5</c:v>
                </c:pt>
                <c:pt idx="55">
                  <c:v>3.5</c:v>
                </c:pt>
                <c:pt idx="56">
                  <c:v>2.25</c:v>
                </c:pt>
                <c:pt idx="57">
                  <c:v>3</c:v>
                </c:pt>
                <c:pt idx="58">
                  <c:v>3.5</c:v>
                </c:pt>
                <c:pt idx="59">
                  <c:v>2.5</c:v>
                </c:pt>
                <c:pt idx="60">
                  <c:v>3.75</c:v>
                </c:pt>
                <c:pt idx="61">
                  <c:v>2.75</c:v>
                </c:pt>
                <c:pt idx="62">
                  <c:v>3.75</c:v>
                </c:pt>
                <c:pt idx="63">
                  <c:v>2.5</c:v>
                </c:pt>
                <c:pt idx="64">
                  <c:v>2.25</c:v>
                </c:pt>
                <c:pt idx="65">
                  <c:v>2.25</c:v>
                </c:pt>
                <c:pt idx="66">
                  <c:v>2</c:v>
                </c:pt>
                <c:pt idx="67">
                  <c:v>1.75</c:v>
                </c:pt>
                <c:pt idx="68">
                  <c:v>2</c:v>
                </c:pt>
                <c:pt idx="69">
                  <c:v>2</c:v>
                </c:pt>
                <c:pt idx="70">
                  <c:v>3.5</c:v>
                </c:pt>
                <c:pt idx="71">
                  <c:v>3.25</c:v>
                </c:pt>
                <c:pt idx="72">
                  <c:v>2.5</c:v>
                </c:pt>
                <c:pt idx="73">
                  <c:v>3</c:v>
                </c:pt>
                <c:pt idx="74">
                  <c:v>2.5</c:v>
                </c:pt>
                <c:pt idx="75">
                  <c:v>2.75</c:v>
                </c:pt>
                <c:pt idx="76">
                  <c:v>1.5</c:v>
                </c:pt>
                <c:pt idx="77">
                  <c:v>1.5</c:v>
                </c:pt>
                <c:pt idx="78">
                  <c:v>3.75</c:v>
                </c:pt>
                <c:pt idx="79">
                  <c:v>2.5</c:v>
                </c:pt>
                <c:pt idx="80">
                  <c:v>2.5</c:v>
                </c:pt>
                <c:pt idx="81">
                  <c:v>2.25</c:v>
                </c:pt>
                <c:pt idx="82">
                  <c:v>1.25</c:v>
                </c:pt>
                <c:pt idx="83">
                  <c:v>2</c:v>
                </c:pt>
                <c:pt idx="84">
                  <c:v>1.75</c:v>
                </c:pt>
                <c:pt idx="85">
                  <c:v>1.75</c:v>
                </c:pt>
                <c:pt idx="86">
                  <c:v>2</c:v>
                </c:pt>
                <c:pt idx="87">
                  <c:v>3.5</c:v>
                </c:pt>
                <c:pt idx="88">
                  <c:v>3</c:v>
                </c:pt>
                <c:pt idx="89">
                  <c:v>2.25</c:v>
                </c:pt>
                <c:pt idx="90">
                  <c:v>3</c:v>
                </c:pt>
                <c:pt idx="91">
                  <c:v>1.25</c:v>
                </c:pt>
                <c:pt idx="92">
                  <c:v>3.25</c:v>
                </c:pt>
                <c:pt idx="93">
                  <c:v>2</c:v>
                </c:pt>
                <c:pt idx="94">
                  <c:v>4.75</c:v>
                </c:pt>
                <c:pt idx="95">
                  <c:v>2</c:v>
                </c:pt>
                <c:pt idx="96">
                  <c:v>2</c:v>
                </c:pt>
                <c:pt idx="97">
                  <c:v>4.75</c:v>
                </c:pt>
                <c:pt idx="98">
                  <c:v>3</c:v>
                </c:pt>
                <c:pt idx="99">
                  <c:v>2.75</c:v>
                </c:pt>
                <c:pt idx="100">
                  <c:v>3</c:v>
                </c:pt>
                <c:pt idx="101">
                  <c:v>3</c:v>
                </c:pt>
                <c:pt idx="102">
                  <c:v>1.75</c:v>
                </c:pt>
                <c:pt idx="103">
                  <c:v>1.5</c:v>
                </c:pt>
                <c:pt idx="104">
                  <c:v>1.25</c:v>
                </c:pt>
                <c:pt idx="105">
                  <c:v>2.5</c:v>
                </c:pt>
                <c:pt idx="106">
                  <c:v>1.5</c:v>
                </c:pt>
                <c:pt idx="107">
                  <c:v>2.25</c:v>
                </c:pt>
                <c:pt idx="108">
                  <c:v>2.75</c:v>
                </c:pt>
                <c:pt idx="109">
                  <c:v>3</c:v>
                </c:pt>
                <c:pt idx="110">
                  <c:v>1.75</c:v>
                </c:pt>
                <c:pt idx="111">
                  <c:v>3.5</c:v>
                </c:pt>
                <c:pt idx="112">
                  <c:v>4.75</c:v>
                </c:pt>
                <c:pt idx="113">
                  <c:v>2.5</c:v>
                </c:pt>
                <c:pt idx="114">
                  <c:v>3.25</c:v>
                </c:pt>
                <c:pt idx="115">
                  <c:v>3.25</c:v>
                </c:pt>
                <c:pt idx="116">
                  <c:v>3</c:v>
                </c:pt>
                <c:pt idx="117">
                  <c:v>2</c:v>
                </c:pt>
                <c:pt idx="118">
                  <c:v>1.5</c:v>
                </c:pt>
                <c:pt idx="119">
                  <c:v>2.5</c:v>
                </c:pt>
                <c:pt idx="120">
                  <c:v>3</c:v>
                </c:pt>
                <c:pt idx="121">
                  <c:v>3.25</c:v>
                </c:pt>
                <c:pt idx="122">
                  <c:v>3.25</c:v>
                </c:pt>
                <c:pt idx="123">
                  <c:v>4.75</c:v>
                </c:pt>
                <c:pt idx="124">
                  <c:v>3</c:v>
                </c:pt>
                <c:pt idx="125">
                  <c:v>2.5</c:v>
                </c:pt>
                <c:pt idx="126">
                  <c:v>1.75</c:v>
                </c:pt>
                <c:pt idx="127">
                  <c:v>1.75</c:v>
                </c:pt>
                <c:pt idx="128">
                  <c:v>3.25</c:v>
                </c:pt>
                <c:pt idx="129">
                  <c:v>3.5</c:v>
                </c:pt>
                <c:pt idx="130">
                  <c:v>1.75</c:v>
                </c:pt>
                <c:pt idx="131">
                  <c:v>3</c:v>
                </c:pt>
                <c:pt idx="132">
                  <c:v>3</c:v>
                </c:pt>
                <c:pt idx="133">
                  <c:v>4.25</c:v>
                </c:pt>
                <c:pt idx="134">
                  <c:v>4.5</c:v>
                </c:pt>
                <c:pt idx="135">
                  <c:v>1.75</c:v>
                </c:pt>
                <c:pt idx="136">
                  <c:v>2.25</c:v>
                </c:pt>
                <c:pt idx="137">
                  <c:v>4</c:v>
                </c:pt>
                <c:pt idx="138">
                  <c:v>3</c:v>
                </c:pt>
                <c:pt idx="139">
                  <c:v>2.75</c:v>
                </c:pt>
                <c:pt idx="140">
                  <c:v>3.25</c:v>
                </c:pt>
                <c:pt idx="141">
                  <c:v>4</c:v>
                </c:pt>
                <c:pt idx="142">
                  <c:v>4</c:v>
                </c:pt>
                <c:pt idx="143">
                  <c:v>2.25</c:v>
                </c:pt>
                <c:pt idx="144">
                  <c:v>3.75</c:v>
                </c:pt>
                <c:pt idx="145">
                  <c:v>2</c:v>
                </c:pt>
                <c:pt idx="146">
                  <c:v>2.25</c:v>
                </c:pt>
                <c:pt idx="147">
                  <c:v>1.75</c:v>
                </c:pt>
                <c:pt idx="148">
                  <c:v>3.25</c:v>
                </c:pt>
                <c:pt idx="149">
                  <c:v>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52224"/>
        <c:axId val="76453760"/>
      </c:scatterChart>
      <c:valAx>
        <c:axId val="7645222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6453760"/>
        <c:crosses val="autoZero"/>
        <c:crossBetween val="midCat"/>
      </c:valAx>
      <c:valAx>
        <c:axId val="7645376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6452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'dati grezzi'!$Q$1</c:f>
              <c:strCache>
                <c:ptCount val="1"/>
                <c:pt idx="0">
                  <c:v>freq2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4005188799229035"/>
                  <c:y val="-2.6649891266390845E-2"/>
                </c:manualLayout>
              </c:layout>
              <c:tx>
                <c:rich>
                  <a:bodyPr/>
                  <a:lstStyle/>
                  <a:p>
                    <a:pPr>
                      <a:defRPr sz="3600"/>
                    </a:pPr>
                    <a:r>
                      <a:rPr lang="en-US" sz="3600" baseline="0"/>
                      <a:t>y = 0,83x + 13,48</a:t>
                    </a:r>
                    <a:endParaRPr lang="en-US" sz="3600"/>
                  </a:p>
                </c:rich>
              </c:tx>
              <c:numFmt formatCode="General" sourceLinked="0"/>
            </c:trendlineLbl>
          </c:trendline>
          <c:xVal>
            <c:numRef>
              <c:f>'dati grezzi'!$O$2:$O$151</c:f>
              <c:numCache>
                <c:formatCode>General</c:formatCode>
                <c:ptCount val="150"/>
                <c:pt idx="0">
                  <c:v>56</c:v>
                </c:pt>
                <c:pt idx="1">
                  <c:v>68</c:v>
                </c:pt>
                <c:pt idx="2">
                  <c:v>67</c:v>
                </c:pt>
                <c:pt idx="3">
                  <c:v>98</c:v>
                </c:pt>
                <c:pt idx="4">
                  <c:v>86</c:v>
                </c:pt>
                <c:pt idx="5">
                  <c:v>43</c:v>
                </c:pt>
                <c:pt idx="6">
                  <c:v>84</c:v>
                </c:pt>
                <c:pt idx="7">
                  <c:v>57</c:v>
                </c:pt>
                <c:pt idx="8">
                  <c:v>90</c:v>
                </c:pt>
                <c:pt idx="9">
                  <c:v>95</c:v>
                </c:pt>
                <c:pt idx="10">
                  <c:v>80</c:v>
                </c:pt>
                <c:pt idx="11">
                  <c:v>72</c:v>
                </c:pt>
                <c:pt idx="12">
                  <c:v>65</c:v>
                </c:pt>
                <c:pt idx="13">
                  <c:v>82</c:v>
                </c:pt>
                <c:pt idx="14">
                  <c:v>61</c:v>
                </c:pt>
                <c:pt idx="15">
                  <c:v>80</c:v>
                </c:pt>
                <c:pt idx="16">
                  <c:v>67</c:v>
                </c:pt>
                <c:pt idx="17">
                  <c:v>99</c:v>
                </c:pt>
                <c:pt idx="18">
                  <c:v>68</c:v>
                </c:pt>
                <c:pt idx="19">
                  <c:v>50</c:v>
                </c:pt>
                <c:pt idx="20">
                  <c:v>106</c:v>
                </c:pt>
                <c:pt idx="21">
                  <c:v>56</c:v>
                </c:pt>
                <c:pt idx="22">
                  <c:v>94</c:v>
                </c:pt>
                <c:pt idx="23">
                  <c:v>74</c:v>
                </c:pt>
                <c:pt idx="24">
                  <c:v>86</c:v>
                </c:pt>
                <c:pt idx="25">
                  <c:v>87</c:v>
                </c:pt>
                <c:pt idx="26">
                  <c:v>85</c:v>
                </c:pt>
                <c:pt idx="27">
                  <c:v>63</c:v>
                </c:pt>
                <c:pt idx="28">
                  <c:v>69</c:v>
                </c:pt>
                <c:pt idx="29">
                  <c:v>78</c:v>
                </c:pt>
                <c:pt idx="30">
                  <c:v>104</c:v>
                </c:pt>
                <c:pt idx="31">
                  <c:v>73</c:v>
                </c:pt>
                <c:pt idx="33">
                  <c:v>78</c:v>
                </c:pt>
                <c:pt idx="34">
                  <c:v>72</c:v>
                </c:pt>
                <c:pt idx="35">
                  <c:v>80</c:v>
                </c:pt>
                <c:pt idx="36">
                  <c:v>98</c:v>
                </c:pt>
                <c:pt idx="37">
                  <c:v>71</c:v>
                </c:pt>
                <c:pt idx="38">
                  <c:v>85</c:v>
                </c:pt>
                <c:pt idx="39">
                  <c:v>76</c:v>
                </c:pt>
                <c:pt idx="40">
                  <c:v>56</c:v>
                </c:pt>
                <c:pt idx="41">
                  <c:v>80</c:v>
                </c:pt>
                <c:pt idx="42">
                  <c:v>89</c:v>
                </c:pt>
                <c:pt idx="43">
                  <c:v>65</c:v>
                </c:pt>
                <c:pt idx="44">
                  <c:v>80</c:v>
                </c:pt>
                <c:pt idx="45">
                  <c:v>80</c:v>
                </c:pt>
                <c:pt idx="46">
                  <c:v>75</c:v>
                </c:pt>
                <c:pt idx="47">
                  <c:v>70</c:v>
                </c:pt>
                <c:pt idx="48">
                  <c:v>89</c:v>
                </c:pt>
                <c:pt idx="49">
                  <c:v>75</c:v>
                </c:pt>
                <c:pt idx="50">
                  <c:v>83</c:v>
                </c:pt>
                <c:pt idx="51">
                  <c:v>83</c:v>
                </c:pt>
                <c:pt idx="52">
                  <c:v>90</c:v>
                </c:pt>
                <c:pt idx="53">
                  <c:v>97</c:v>
                </c:pt>
                <c:pt idx="54">
                  <c:v>80</c:v>
                </c:pt>
                <c:pt idx="55">
                  <c:v>80</c:v>
                </c:pt>
                <c:pt idx="56">
                  <c:v>110</c:v>
                </c:pt>
                <c:pt idx="57">
                  <c:v>82</c:v>
                </c:pt>
                <c:pt idx="58">
                  <c:v>75</c:v>
                </c:pt>
                <c:pt idx="59">
                  <c:v>78</c:v>
                </c:pt>
                <c:pt idx="60">
                  <c:v>79</c:v>
                </c:pt>
                <c:pt idx="61">
                  <c:v>66</c:v>
                </c:pt>
                <c:pt idx="62">
                  <c:v>77</c:v>
                </c:pt>
                <c:pt idx="63">
                  <c:v>67</c:v>
                </c:pt>
                <c:pt idx="64">
                  <c:v>80</c:v>
                </c:pt>
                <c:pt idx="65">
                  <c:v>79</c:v>
                </c:pt>
                <c:pt idx="66">
                  <c:v>56</c:v>
                </c:pt>
                <c:pt idx="67">
                  <c:v>95</c:v>
                </c:pt>
                <c:pt idx="68">
                  <c:v>60</c:v>
                </c:pt>
                <c:pt idx="69">
                  <c:v>66</c:v>
                </c:pt>
                <c:pt idx="70">
                  <c:v>65</c:v>
                </c:pt>
                <c:pt idx="71">
                  <c:v>63</c:v>
                </c:pt>
                <c:pt idx="72">
                  <c:v>74</c:v>
                </c:pt>
                <c:pt idx="73">
                  <c:v>85</c:v>
                </c:pt>
                <c:pt idx="74">
                  <c:v>72</c:v>
                </c:pt>
                <c:pt idx="75">
                  <c:v>81</c:v>
                </c:pt>
                <c:pt idx="76">
                  <c:v>70</c:v>
                </c:pt>
                <c:pt idx="77">
                  <c:v>70</c:v>
                </c:pt>
                <c:pt idx="78">
                  <c:v>71</c:v>
                </c:pt>
                <c:pt idx="79">
                  <c:v>54</c:v>
                </c:pt>
                <c:pt idx="80">
                  <c:v>71</c:v>
                </c:pt>
                <c:pt idx="82">
                  <c:v>80</c:v>
                </c:pt>
                <c:pt idx="83">
                  <c:v>84</c:v>
                </c:pt>
                <c:pt idx="84">
                  <c:v>69</c:v>
                </c:pt>
                <c:pt idx="85">
                  <c:v>94</c:v>
                </c:pt>
                <c:pt idx="86">
                  <c:v>79</c:v>
                </c:pt>
                <c:pt idx="87">
                  <c:v>70</c:v>
                </c:pt>
                <c:pt idx="88">
                  <c:v>66</c:v>
                </c:pt>
                <c:pt idx="89">
                  <c:v>86</c:v>
                </c:pt>
                <c:pt idx="90">
                  <c:v>57</c:v>
                </c:pt>
                <c:pt idx="91">
                  <c:v>86</c:v>
                </c:pt>
                <c:pt idx="92">
                  <c:v>68</c:v>
                </c:pt>
                <c:pt idx="93">
                  <c:v>77</c:v>
                </c:pt>
                <c:pt idx="94">
                  <c:v>70</c:v>
                </c:pt>
                <c:pt idx="95">
                  <c:v>75</c:v>
                </c:pt>
                <c:pt idx="96">
                  <c:v>62</c:v>
                </c:pt>
                <c:pt idx="97">
                  <c:v>85</c:v>
                </c:pt>
                <c:pt idx="98">
                  <c:v>83</c:v>
                </c:pt>
                <c:pt idx="99">
                  <c:v>93</c:v>
                </c:pt>
                <c:pt idx="100">
                  <c:v>79</c:v>
                </c:pt>
                <c:pt idx="101">
                  <c:v>70</c:v>
                </c:pt>
                <c:pt idx="102">
                  <c:v>67</c:v>
                </c:pt>
                <c:pt idx="103">
                  <c:v>74</c:v>
                </c:pt>
                <c:pt idx="104">
                  <c:v>98</c:v>
                </c:pt>
                <c:pt idx="105">
                  <c:v>89</c:v>
                </c:pt>
                <c:pt idx="106">
                  <c:v>60</c:v>
                </c:pt>
                <c:pt idx="107">
                  <c:v>85</c:v>
                </c:pt>
                <c:pt idx="108">
                  <c:v>63</c:v>
                </c:pt>
                <c:pt idx="109">
                  <c:v>71</c:v>
                </c:pt>
                <c:pt idx="110">
                  <c:v>65</c:v>
                </c:pt>
                <c:pt idx="111">
                  <c:v>80</c:v>
                </c:pt>
                <c:pt idx="113">
                  <c:v>112</c:v>
                </c:pt>
                <c:pt idx="114">
                  <c:v>75</c:v>
                </c:pt>
                <c:pt idx="115">
                  <c:v>80</c:v>
                </c:pt>
                <c:pt idx="116">
                  <c:v>100</c:v>
                </c:pt>
                <c:pt idx="117">
                  <c:v>89</c:v>
                </c:pt>
                <c:pt idx="118">
                  <c:v>81</c:v>
                </c:pt>
                <c:pt idx="119">
                  <c:v>83</c:v>
                </c:pt>
                <c:pt idx="120">
                  <c:v>73</c:v>
                </c:pt>
                <c:pt idx="121">
                  <c:v>93</c:v>
                </c:pt>
                <c:pt idx="122">
                  <c:v>76</c:v>
                </c:pt>
                <c:pt idx="123">
                  <c:v>49</c:v>
                </c:pt>
                <c:pt idx="124">
                  <c:v>74</c:v>
                </c:pt>
                <c:pt idx="125">
                  <c:v>84</c:v>
                </c:pt>
                <c:pt idx="126">
                  <c:v>78</c:v>
                </c:pt>
                <c:pt idx="127">
                  <c:v>78</c:v>
                </c:pt>
                <c:pt idx="128">
                  <c:v>93</c:v>
                </c:pt>
                <c:pt idx="129">
                  <c:v>86</c:v>
                </c:pt>
                <c:pt idx="130">
                  <c:v>67</c:v>
                </c:pt>
                <c:pt idx="132">
                  <c:v>66</c:v>
                </c:pt>
                <c:pt idx="133">
                  <c:v>70</c:v>
                </c:pt>
                <c:pt idx="134">
                  <c:v>74</c:v>
                </c:pt>
                <c:pt idx="135">
                  <c:v>75</c:v>
                </c:pt>
                <c:pt idx="136">
                  <c:v>59</c:v>
                </c:pt>
                <c:pt idx="137">
                  <c:v>79</c:v>
                </c:pt>
                <c:pt idx="138">
                  <c:v>82</c:v>
                </c:pt>
                <c:pt idx="139">
                  <c:v>62</c:v>
                </c:pt>
                <c:pt idx="140">
                  <c:v>56</c:v>
                </c:pt>
                <c:pt idx="141">
                  <c:v>85</c:v>
                </c:pt>
                <c:pt idx="142">
                  <c:v>63</c:v>
                </c:pt>
                <c:pt idx="143">
                  <c:v>98</c:v>
                </c:pt>
                <c:pt idx="144">
                  <c:v>70</c:v>
                </c:pt>
                <c:pt idx="145">
                  <c:v>98</c:v>
                </c:pt>
                <c:pt idx="146">
                  <c:v>71</c:v>
                </c:pt>
                <c:pt idx="147">
                  <c:v>83</c:v>
                </c:pt>
                <c:pt idx="148">
                  <c:v>71</c:v>
                </c:pt>
                <c:pt idx="149">
                  <c:v>80</c:v>
                </c:pt>
              </c:numCache>
            </c:numRef>
          </c:xVal>
          <c:yVal>
            <c:numRef>
              <c:f>'dati grezzi'!$Q$2:$Q$151</c:f>
              <c:numCache>
                <c:formatCode>General</c:formatCode>
                <c:ptCount val="150"/>
                <c:pt idx="0">
                  <c:v>59</c:v>
                </c:pt>
                <c:pt idx="1">
                  <c:v>71</c:v>
                </c:pt>
                <c:pt idx="3">
                  <c:v>99</c:v>
                </c:pt>
                <c:pt idx="4">
                  <c:v>87</c:v>
                </c:pt>
                <c:pt idx="5">
                  <c:v>45</c:v>
                </c:pt>
                <c:pt idx="6">
                  <c:v>89</c:v>
                </c:pt>
                <c:pt idx="7">
                  <c:v>67</c:v>
                </c:pt>
                <c:pt idx="9">
                  <c:v>90</c:v>
                </c:pt>
                <c:pt idx="10">
                  <c:v>78</c:v>
                </c:pt>
                <c:pt idx="11">
                  <c:v>74</c:v>
                </c:pt>
                <c:pt idx="12">
                  <c:v>69</c:v>
                </c:pt>
                <c:pt idx="13">
                  <c:v>86</c:v>
                </c:pt>
                <c:pt idx="14">
                  <c:v>65</c:v>
                </c:pt>
                <c:pt idx="15">
                  <c:v>85</c:v>
                </c:pt>
                <c:pt idx="16">
                  <c:v>74</c:v>
                </c:pt>
                <c:pt idx="17">
                  <c:v>108</c:v>
                </c:pt>
                <c:pt idx="18">
                  <c:v>78</c:v>
                </c:pt>
                <c:pt idx="19">
                  <c:v>62</c:v>
                </c:pt>
                <c:pt idx="20">
                  <c:v>96</c:v>
                </c:pt>
                <c:pt idx="21">
                  <c:v>47</c:v>
                </c:pt>
                <c:pt idx="22">
                  <c:v>90</c:v>
                </c:pt>
                <c:pt idx="23">
                  <c:v>70</c:v>
                </c:pt>
                <c:pt idx="24">
                  <c:v>84</c:v>
                </c:pt>
                <c:pt idx="25">
                  <c:v>86</c:v>
                </c:pt>
                <c:pt idx="26">
                  <c:v>85</c:v>
                </c:pt>
                <c:pt idx="27">
                  <c:v>64</c:v>
                </c:pt>
                <c:pt idx="28">
                  <c:v>70</c:v>
                </c:pt>
                <c:pt idx="29">
                  <c:v>83</c:v>
                </c:pt>
                <c:pt idx="30">
                  <c:v>114</c:v>
                </c:pt>
                <c:pt idx="31">
                  <c:v>84</c:v>
                </c:pt>
                <c:pt idx="36">
                  <c:v>85</c:v>
                </c:pt>
                <c:pt idx="37">
                  <c:v>59</c:v>
                </c:pt>
                <c:pt idx="38">
                  <c:v>75</c:v>
                </c:pt>
                <c:pt idx="39">
                  <c:v>71</c:v>
                </c:pt>
                <c:pt idx="40">
                  <c:v>56</c:v>
                </c:pt>
                <c:pt idx="41">
                  <c:v>80</c:v>
                </c:pt>
                <c:pt idx="42">
                  <c:v>89</c:v>
                </c:pt>
                <c:pt idx="43">
                  <c:v>69</c:v>
                </c:pt>
                <c:pt idx="44">
                  <c:v>84</c:v>
                </c:pt>
                <c:pt idx="45">
                  <c:v>85</c:v>
                </c:pt>
                <c:pt idx="46">
                  <c:v>80</c:v>
                </c:pt>
                <c:pt idx="47">
                  <c:v>76</c:v>
                </c:pt>
                <c:pt idx="48">
                  <c:v>99</c:v>
                </c:pt>
                <c:pt idx="50">
                  <c:v>66</c:v>
                </c:pt>
                <c:pt idx="51">
                  <c:v>66</c:v>
                </c:pt>
                <c:pt idx="52">
                  <c:v>74</c:v>
                </c:pt>
                <c:pt idx="53">
                  <c:v>87</c:v>
                </c:pt>
                <c:pt idx="54">
                  <c:v>73</c:v>
                </c:pt>
                <c:pt idx="55">
                  <c:v>73</c:v>
                </c:pt>
                <c:pt idx="56">
                  <c:v>104</c:v>
                </c:pt>
                <c:pt idx="57">
                  <c:v>76</c:v>
                </c:pt>
                <c:pt idx="58">
                  <c:v>71</c:v>
                </c:pt>
                <c:pt idx="59">
                  <c:v>77</c:v>
                </c:pt>
                <c:pt idx="60">
                  <c:v>81</c:v>
                </c:pt>
                <c:pt idx="61">
                  <c:v>69</c:v>
                </c:pt>
                <c:pt idx="62">
                  <c:v>81</c:v>
                </c:pt>
                <c:pt idx="63">
                  <c:v>72</c:v>
                </c:pt>
                <c:pt idx="64">
                  <c:v>85</c:v>
                </c:pt>
                <c:pt idx="65">
                  <c:v>88</c:v>
                </c:pt>
                <c:pt idx="69">
                  <c:v>76</c:v>
                </c:pt>
                <c:pt idx="70">
                  <c:v>52</c:v>
                </c:pt>
                <c:pt idx="71">
                  <c:v>52</c:v>
                </c:pt>
                <c:pt idx="72">
                  <c:v>72</c:v>
                </c:pt>
                <c:pt idx="73">
                  <c:v>85</c:v>
                </c:pt>
                <c:pt idx="74">
                  <c:v>74</c:v>
                </c:pt>
                <c:pt idx="75">
                  <c:v>84</c:v>
                </c:pt>
                <c:pt idx="76">
                  <c:v>78</c:v>
                </c:pt>
                <c:pt idx="77">
                  <c:v>78</c:v>
                </c:pt>
                <c:pt idx="78">
                  <c:v>83</c:v>
                </c:pt>
                <c:pt idx="79">
                  <c:v>69</c:v>
                </c:pt>
                <c:pt idx="81">
                  <c:v>87</c:v>
                </c:pt>
                <c:pt idx="85">
                  <c:v>86</c:v>
                </c:pt>
                <c:pt idx="86">
                  <c:v>72</c:v>
                </c:pt>
                <c:pt idx="87">
                  <c:v>66</c:v>
                </c:pt>
                <c:pt idx="88">
                  <c:v>65</c:v>
                </c:pt>
                <c:pt idx="89">
                  <c:v>86</c:v>
                </c:pt>
                <c:pt idx="90">
                  <c:v>58</c:v>
                </c:pt>
                <c:pt idx="91">
                  <c:v>89</c:v>
                </c:pt>
                <c:pt idx="92">
                  <c:v>72</c:v>
                </c:pt>
                <c:pt idx="93">
                  <c:v>82</c:v>
                </c:pt>
                <c:pt idx="94">
                  <c:v>76</c:v>
                </c:pt>
                <c:pt idx="95">
                  <c:v>85</c:v>
                </c:pt>
                <c:pt idx="96">
                  <c:v>75</c:v>
                </c:pt>
                <c:pt idx="98">
                  <c:v>67</c:v>
                </c:pt>
                <c:pt idx="99">
                  <c:v>81</c:v>
                </c:pt>
                <c:pt idx="100">
                  <c:v>70</c:v>
                </c:pt>
                <c:pt idx="101">
                  <c:v>64</c:v>
                </c:pt>
                <c:pt idx="102">
                  <c:v>62</c:v>
                </c:pt>
                <c:pt idx="103">
                  <c:v>70</c:v>
                </c:pt>
                <c:pt idx="104">
                  <c:v>95</c:v>
                </c:pt>
                <c:pt idx="105">
                  <c:v>90</c:v>
                </c:pt>
                <c:pt idx="106">
                  <c:v>61</c:v>
                </c:pt>
                <c:pt idx="107">
                  <c:v>87</c:v>
                </c:pt>
                <c:pt idx="108">
                  <c:v>69</c:v>
                </c:pt>
                <c:pt idx="115">
                  <c:v>63</c:v>
                </c:pt>
                <c:pt idx="116">
                  <c:v>94</c:v>
                </c:pt>
                <c:pt idx="117">
                  <c:v>85</c:v>
                </c:pt>
                <c:pt idx="118">
                  <c:v>79</c:v>
                </c:pt>
                <c:pt idx="119">
                  <c:v>83</c:v>
                </c:pt>
                <c:pt idx="120">
                  <c:v>74</c:v>
                </c:pt>
                <c:pt idx="121">
                  <c:v>94</c:v>
                </c:pt>
                <c:pt idx="122">
                  <c:v>78</c:v>
                </c:pt>
                <c:pt idx="123">
                  <c:v>51</c:v>
                </c:pt>
                <c:pt idx="124">
                  <c:v>77</c:v>
                </c:pt>
                <c:pt idx="125">
                  <c:v>88</c:v>
                </c:pt>
                <c:pt idx="126">
                  <c:v>82</c:v>
                </c:pt>
                <c:pt idx="127">
                  <c:v>82</c:v>
                </c:pt>
                <c:pt idx="129">
                  <c:v>89</c:v>
                </c:pt>
                <c:pt idx="133">
                  <c:v>61</c:v>
                </c:pt>
                <c:pt idx="134">
                  <c:v>74</c:v>
                </c:pt>
                <c:pt idx="135">
                  <c:v>78</c:v>
                </c:pt>
                <c:pt idx="136">
                  <c:v>63</c:v>
                </c:pt>
                <c:pt idx="137">
                  <c:v>83</c:v>
                </c:pt>
                <c:pt idx="138">
                  <c:v>88</c:v>
                </c:pt>
                <c:pt idx="139">
                  <c:v>63</c:v>
                </c:pt>
                <c:pt idx="140">
                  <c:v>59</c:v>
                </c:pt>
                <c:pt idx="143">
                  <c:v>95</c:v>
                </c:pt>
                <c:pt idx="144">
                  <c:v>70</c:v>
                </c:pt>
                <c:pt idx="145">
                  <c:v>95</c:v>
                </c:pt>
                <c:pt idx="146">
                  <c:v>76</c:v>
                </c:pt>
                <c:pt idx="147">
                  <c:v>88</c:v>
                </c:pt>
                <c:pt idx="149">
                  <c:v>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67200"/>
        <c:axId val="76526336"/>
      </c:scatterChart>
      <c:valAx>
        <c:axId val="7646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6526336"/>
        <c:crosses val="autoZero"/>
        <c:crossBetween val="midCat"/>
      </c:valAx>
      <c:valAx>
        <c:axId val="7652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67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7" zoomScale="250" zoomScaleNormal="250" workbookViewId="0">
      <selection activeCell="D24" sqref="D24:E24"/>
    </sheetView>
  </sheetViews>
  <sheetFormatPr defaultRowHeight="15"/>
  <cols>
    <col min="1" max="1" width="12.140625" customWidth="1"/>
    <col min="2" max="2" width="11.28515625" customWidth="1"/>
    <col min="3" max="3" width="12.5703125" customWidth="1"/>
    <col min="4" max="4" width="7.85546875" bestFit="1" customWidth="1"/>
    <col min="5" max="5" width="20.5703125" bestFit="1" customWidth="1"/>
    <col min="6" max="44" width="3" customWidth="1"/>
    <col min="45" max="74" width="4" customWidth="1"/>
    <col min="75" max="75" width="8" customWidth="1"/>
    <col min="76" max="76" width="3.85546875" customWidth="1"/>
    <col min="77" max="80" width="2" customWidth="1"/>
    <col min="81" max="124" width="3" customWidth="1"/>
    <col min="125" max="152" width="4" customWidth="1"/>
    <col min="153" max="153" width="8" customWidth="1"/>
    <col min="154" max="154" width="9.42578125" bestFit="1" customWidth="1"/>
    <col min="155" max="155" width="13.7109375" bestFit="1" customWidth="1"/>
    <col min="156" max="156" width="18.28515625" bestFit="1" customWidth="1"/>
  </cols>
  <sheetData>
    <row r="1" spans="1:4" s="1" customFormat="1">
      <c r="A1" s="68" t="s">
        <v>405</v>
      </c>
      <c r="B1" s="68"/>
      <c r="C1" s="68"/>
      <c r="D1" s="68"/>
    </row>
    <row r="2" spans="1:4">
      <c r="A2" s="67" t="s">
        <v>400</v>
      </c>
      <c r="B2" s="67"/>
      <c r="C2" s="67"/>
      <c r="D2" s="67"/>
    </row>
    <row r="3" spans="1:4">
      <c r="A3" s="56" t="s">
        <v>1</v>
      </c>
      <c r="B3" s="47" t="s">
        <v>406</v>
      </c>
      <c r="C3" s="47" t="s">
        <v>407</v>
      </c>
      <c r="D3" s="47" t="s">
        <v>398</v>
      </c>
    </row>
    <row r="4" spans="1:4">
      <c r="A4" s="52" t="s">
        <v>396</v>
      </c>
      <c r="B4" s="53">
        <v>12</v>
      </c>
      <c r="C4" s="53">
        <v>15</v>
      </c>
      <c r="D4" s="53">
        <v>27</v>
      </c>
    </row>
    <row r="5" spans="1:4">
      <c r="A5" s="52" t="s">
        <v>397</v>
      </c>
      <c r="B5" s="53">
        <v>60</v>
      </c>
      <c r="C5" s="53">
        <v>61</v>
      </c>
      <c r="D5" s="53">
        <v>121</v>
      </c>
    </row>
    <row r="6" spans="1:4">
      <c r="A6" s="54" t="s">
        <v>398</v>
      </c>
      <c r="B6" s="55">
        <v>72</v>
      </c>
      <c r="C6" s="55">
        <v>76</v>
      </c>
      <c r="D6" s="55">
        <v>148</v>
      </c>
    </row>
    <row r="7" spans="1:4" s="1" customFormat="1">
      <c r="A7" s="59"/>
      <c r="B7" s="60"/>
      <c r="C7" s="60"/>
      <c r="D7" s="60"/>
    </row>
    <row r="8" spans="1:4">
      <c r="A8" s="65" t="s">
        <v>399</v>
      </c>
      <c r="B8" s="65"/>
      <c r="C8" s="65"/>
      <c r="D8" s="65"/>
    </row>
    <row r="9" spans="1:4">
      <c r="A9" s="56" t="s">
        <v>1</v>
      </c>
      <c r="B9" s="47" t="s">
        <v>406</v>
      </c>
      <c r="C9" s="47" t="s">
        <v>407</v>
      </c>
      <c r="D9" s="47" t="s">
        <v>398</v>
      </c>
    </row>
    <row r="10" spans="1:4">
      <c r="A10" s="52" t="s">
        <v>396</v>
      </c>
      <c r="B10" s="58">
        <f>(D4*B6)/D6</f>
        <v>13.135135135135135</v>
      </c>
      <c r="C10" s="58">
        <f>(D4*C6)/D6</f>
        <v>13.864864864864865</v>
      </c>
      <c r="D10" s="53">
        <f>SUM(B10:C10)</f>
        <v>27</v>
      </c>
    </row>
    <row r="11" spans="1:4">
      <c r="A11" s="52" t="s">
        <v>397</v>
      </c>
      <c r="B11" s="58">
        <f>(D5*B6)/D6</f>
        <v>58.864864864864863</v>
      </c>
      <c r="C11" s="58">
        <f>(D5*C6)/D6</f>
        <v>62.135135135135137</v>
      </c>
      <c r="D11" s="53">
        <f>SUM(B11:C11)</f>
        <v>121</v>
      </c>
    </row>
    <row r="12" spans="1:4">
      <c r="A12" s="54" t="s">
        <v>398</v>
      </c>
      <c r="B12" s="55">
        <f>SUM(B10:B11)</f>
        <v>72</v>
      </c>
      <c r="C12" s="55">
        <f>SUM(C10:C11)</f>
        <v>76</v>
      </c>
      <c r="D12" s="57">
        <f>SUM(B12:C12)</f>
        <v>148</v>
      </c>
    </row>
    <row r="13" spans="1:4">
      <c r="A13" s="1"/>
      <c r="B13" s="1"/>
      <c r="C13" s="1"/>
      <c r="D13" s="1"/>
    </row>
    <row r="14" spans="1:4">
      <c r="A14" s="66" t="s">
        <v>401</v>
      </c>
      <c r="B14" s="66"/>
      <c r="C14" s="66"/>
      <c r="D14" s="66"/>
    </row>
    <row r="15" spans="1:4">
      <c r="A15" s="56" t="s">
        <v>1</v>
      </c>
      <c r="B15" s="47" t="s">
        <v>406</v>
      </c>
      <c r="C15" s="47" t="s">
        <v>407</v>
      </c>
      <c r="D15" s="47" t="s">
        <v>398</v>
      </c>
    </row>
    <row r="16" spans="1:4">
      <c r="A16" s="52" t="s">
        <v>396</v>
      </c>
      <c r="B16" s="58">
        <f>(B10-B4)*(B10-B4)</f>
        <v>1.2885317750182614</v>
      </c>
      <c r="C16" s="58">
        <f>(C10-C4)*(C10-C4)</f>
        <v>1.2885317750182614</v>
      </c>
      <c r="D16" s="58"/>
    </row>
    <row r="17" spans="1:5">
      <c r="A17" s="52" t="s">
        <v>397</v>
      </c>
      <c r="B17" s="58">
        <f>(B11-B5)*(B11-B5)</f>
        <v>1.2885317750182654</v>
      </c>
      <c r="C17" s="58">
        <f>(C11-C5)*(C11-C5)</f>
        <v>1.2885317750182654</v>
      </c>
      <c r="D17" s="58"/>
    </row>
    <row r="18" spans="1:5">
      <c r="A18" s="54" t="s">
        <v>398</v>
      </c>
      <c r="B18" s="61"/>
      <c r="C18" s="61"/>
      <c r="D18" s="61"/>
    </row>
    <row r="20" spans="1:5">
      <c r="A20" s="66" t="s">
        <v>402</v>
      </c>
      <c r="B20" s="66"/>
      <c r="C20" s="66"/>
      <c r="D20" s="66"/>
    </row>
    <row r="21" spans="1:5">
      <c r="A21" s="56" t="s">
        <v>1</v>
      </c>
      <c r="B21" s="47" t="s">
        <v>406</v>
      </c>
      <c r="C21" s="47" t="s">
        <v>407</v>
      </c>
      <c r="D21" s="47" t="s">
        <v>398</v>
      </c>
    </row>
    <row r="22" spans="1:5">
      <c r="A22" s="52" t="s">
        <v>396</v>
      </c>
      <c r="B22" s="58">
        <f>B16/B10</f>
        <v>9.8098098098098094E-2</v>
      </c>
      <c r="C22" s="58">
        <f>C16/C10</f>
        <v>9.293504030346135E-2</v>
      </c>
      <c r="D22" s="58">
        <f>SUM(B22:C22)</f>
        <v>0.19103313840155944</v>
      </c>
    </row>
    <row r="23" spans="1:5">
      <c r="A23" s="52" t="s">
        <v>397</v>
      </c>
      <c r="B23" s="58">
        <f>B17/B11</f>
        <v>2.1889658253294683E-2</v>
      </c>
      <c r="C23" s="58">
        <f>C17/C11</f>
        <v>2.0737570976805491E-2</v>
      </c>
      <c r="D23" s="64">
        <f>SUM(B23:C23)</f>
        <v>4.2627229230100178E-2</v>
      </c>
    </row>
    <row r="24" spans="1:5">
      <c r="A24" s="54" t="s">
        <v>398</v>
      </c>
      <c r="B24" s="61">
        <f>SUM(B22:B23)</f>
        <v>0.11998775635139278</v>
      </c>
      <c r="C24" s="61">
        <f t="shared" ref="C24:D24" si="0">SUM(C22:C23)</f>
        <v>0.11367261128026684</v>
      </c>
      <c r="D24" s="62">
        <f t="shared" si="0"/>
        <v>0.23366036763165962</v>
      </c>
      <c r="E24" s="47" t="s">
        <v>404</v>
      </c>
    </row>
    <row r="25" spans="1:5">
      <c r="D25" s="63">
        <f>CHIDIST(D24,1)</f>
        <v>0.62882290386564788</v>
      </c>
      <c r="E25" s="47" t="s">
        <v>403</v>
      </c>
    </row>
  </sheetData>
  <mergeCells count="5">
    <mergeCell ref="A8:D8"/>
    <mergeCell ref="A14:D14"/>
    <mergeCell ref="A2:D2"/>
    <mergeCell ref="A20:D20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51"/>
  <sheetViews>
    <sheetView tabSelected="1" zoomScale="202" zoomScaleNormal="202" workbookViewId="0">
      <pane xSplit="2" ySplit="1" topLeftCell="BO2" activePane="bottomRight" state="frozen"/>
      <selection pane="topRight" activeCell="C1" sqref="C1"/>
      <selection pane="bottomLeft" activeCell="A2" sqref="A2"/>
      <selection pane="bottomRight" activeCell="BS1" sqref="BS1"/>
    </sheetView>
  </sheetViews>
  <sheetFormatPr defaultRowHeight="12.75"/>
  <cols>
    <col min="1" max="1" width="5.85546875" style="7" bestFit="1" customWidth="1"/>
    <col min="2" max="2" width="3" style="7" customWidth="1"/>
    <col min="3" max="3" width="6.140625" style="7" bestFit="1" customWidth="1"/>
    <col min="4" max="4" width="7.28515625" style="7" bestFit="1" customWidth="1"/>
    <col min="5" max="5" width="3.85546875" style="7" bestFit="1" customWidth="1"/>
    <col min="6" max="6" width="6.85546875" style="8" bestFit="1" customWidth="1"/>
    <col min="7" max="7" width="41.28515625" style="9" bestFit="1" customWidth="1"/>
    <col min="8" max="8" width="7.85546875" style="9" bestFit="1" customWidth="1"/>
    <col min="9" max="9" width="7.85546875" style="7" bestFit="1" customWidth="1"/>
    <col min="10" max="10" width="8.7109375" style="7" bestFit="1" customWidth="1"/>
    <col min="11" max="11" width="10.85546875" style="7" bestFit="1" customWidth="1"/>
    <col min="12" max="12" width="13.140625" style="7" customWidth="1"/>
    <col min="13" max="14" width="8" style="7" bestFit="1" customWidth="1"/>
    <col min="15" max="15" width="5.7109375" style="7" bestFit="1" customWidth="1"/>
    <col min="16" max="16" width="9.28515625" style="7" bestFit="1" customWidth="1"/>
    <col min="17" max="17" width="5.7109375" style="7" bestFit="1" customWidth="1"/>
    <col min="18" max="18" width="10.7109375" style="7" bestFit="1" customWidth="1"/>
    <col min="19" max="33" width="4.140625" style="7" bestFit="1" customWidth="1"/>
    <col min="34" max="51" width="8.140625" style="7" customWidth="1"/>
    <col min="52" max="52" width="4.5703125" style="7" bestFit="1" customWidth="1"/>
    <col min="53" max="53" width="6.5703125" style="7" customWidth="1"/>
    <col min="54" max="54" width="8" style="7" bestFit="1" customWidth="1"/>
    <col min="55" max="55" width="4.5703125" style="7" bestFit="1" customWidth="1"/>
    <col min="56" max="57" width="7" style="7" bestFit="1" customWidth="1"/>
    <col min="58" max="58" width="10.42578125" style="7" bestFit="1" customWidth="1"/>
    <col min="59" max="59" width="7" style="7" bestFit="1" customWidth="1"/>
    <col min="60" max="61" width="6.5703125" style="7" bestFit="1" customWidth="1"/>
    <col min="62" max="62" width="10" style="7" bestFit="1" customWidth="1"/>
    <col min="63" max="63" width="6.5703125" style="7" bestFit="1" customWidth="1"/>
    <col min="64" max="65" width="6.42578125" style="7" bestFit="1" customWidth="1"/>
    <col min="66" max="66" width="9.85546875" style="7" bestFit="1" customWidth="1"/>
    <col min="67" max="67" width="6.42578125" style="7" bestFit="1" customWidth="1"/>
    <col min="68" max="69" width="8.5703125" style="7" bestFit="1" customWidth="1"/>
    <col min="70" max="70" width="7.28515625" style="7" bestFit="1" customWidth="1"/>
    <col min="71" max="71" width="8.5703125" style="7" bestFit="1" customWidth="1"/>
    <col min="72" max="16384" width="9.140625" style="7"/>
  </cols>
  <sheetData>
    <row r="1" spans="1:71" s="35" customFormat="1" ht="12">
      <c r="A1" s="35" t="s">
        <v>236</v>
      </c>
      <c r="B1" s="35" t="s">
        <v>0</v>
      </c>
      <c r="C1" s="35" t="s">
        <v>123</v>
      </c>
      <c r="D1" s="35" t="s">
        <v>1</v>
      </c>
      <c r="E1" s="35" t="s">
        <v>2</v>
      </c>
      <c r="F1" s="35" t="s">
        <v>3</v>
      </c>
      <c r="G1" s="35" t="s">
        <v>4</v>
      </c>
      <c r="H1" s="35" t="s">
        <v>278</v>
      </c>
      <c r="I1" s="35" t="s">
        <v>5</v>
      </c>
      <c r="J1" s="35" t="s">
        <v>6</v>
      </c>
      <c r="K1" s="35" t="s">
        <v>353</v>
      </c>
      <c r="L1" s="35" t="s">
        <v>354</v>
      </c>
      <c r="M1" s="35" t="s">
        <v>361</v>
      </c>
      <c r="N1" s="35" t="s">
        <v>390</v>
      </c>
      <c r="O1" s="35" t="s">
        <v>22</v>
      </c>
      <c r="P1" s="35" t="s">
        <v>395</v>
      </c>
      <c r="Q1" s="35" t="s">
        <v>23</v>
      </c>
      <c r="R1" s="35" t="s">
        <v>388</v>
      </c>
      <c r="S1" s="35" t="s">
        <v>7</v>
      </c>
      <c r="T1" s="35" t="s">
        <v>8</v>
      </c>
      <c r="U1" s="35" t="s">
        <v>9</v>
      </c>
      <c r="V1" s="35" t="s">
        <v>10</v>
      </c>
      <c r="W1" s="35" t="s">
        <v>11</v>
      </c>
      <c r="X1" s="35" t="s">
        <v>12</v>
      </c>
      <c r="Y1" s="35" t="s">
        <v>13</v>
      </c>
      <c r="Z1" s="35" t="s">
        <v>14</v>
      </c>
      <c r="AA1" s="35" t="s">
        <v>15</v>
      </c>
      <c r="AB1" s="35" t="s">
        <v>16</v>
      </c>
      <c r="AC1" s="35" t="s">
        <v>17</v>
      </c>
      <c r="AD1" s="35" t="s">
        <v>18</v>
      </c>
      <c r="AE1" s="35" t="s">
        <v>19</v>
      </c>
      <c r="AF1" s="35" t="s">
        <v>20</v>
      </c>
      <c r="AG1" s="35" t="s">
        <v>21</v>
      </c>
      <c r="AH1" s="35" t="s">
        <v>331</v>
      </c>
      <c r="AI1" s="35" t="s">
        <v>332</v>
      </c>
      <c r="AJ1" s="35" t="s">
        <v>333</v>
      </c>
      <c r="AK1" s="35" t="s">
        <v>334</v>
      </c>
      <c r="AL1" s="35" t="s">
        <v>335</v>
      </c>
      <c r="AM1" s="35" t="s">
        <v>336</v>
      </c>
      <c r="AN1" s="35" t="s">
        <v>337</v>
      </c>
      <c r="AO1" s="35" t="s">
        <v>338</v>
      </c>
      <c r="AP1" s="35" t="s">
        <v>339</v>
      </c>
      <c r="AQ1" s="35" t="s">
        <v>340</v>
      </c>
      <c r="AR1" s="35" t="s">
        <v>341</v>
      </c>
      <c r="AS1" s="35" t="s">
        <v>342</v>
      </c>
      <c r="AT1" s="35" t="s">
        <v>343</v>
      </c>
      <c r="AU1" s="35" t="s">
        <v>344</v>
      </c>
      <c r="AV1" s="35" t="s">
        <v>345</v>
      </c>
      <c r="AW1" s="35" t="s">
        <v>346</v>
      </c>
      <c r="AX1" s="35" t="s">
        <v>347</v>
      </c>
      <c r="AY1" s="35" t="s">
        <v>348</v>
      </c>
      <c r="AZ1" s="35" t="s">
        <v>349</v>
      </c>
      <c r="BA1" s="35" t="s">
        <v>350</v>
      </c>
      <c r="BB1" s="35" t="s">
        <v>351</v>
      </c>
      <c r="BC1" s="35" t="s">
        <v>352</v>
      </c>
      <c r="BD1" s="35" t="s">
        <v>377</v>
      </c>
      <c r="BE1" s="35" t="s">
        <v>378</v>
      </c>
      <c r="BF1" s="35" t="s">
        <v>379</v>
      </c>
      <c r="BG1" s="35" t="s">
        <v>380</v>
      </c>
      <c r="BH1" s="35" t="s">
        <v>381</v>
      </c>
      <c r="BI1" s="35" t="s">
        <v>382</v>
      </c>
      <c r="BJ1" s="35" t="s">
        <v>383</v>
      </c>
      <c r="BK1" s="35" t="s">
        <v>384</v>
      </c>
      <c r="BL1" s="35" t="s">
        <v>373</v>
      </c>
      <c r="BM1" s="35" t="s">
        <v>374</v>
      </c>
      <c r="BN1" s="35" t="s">
        <v>375</v>
      </c>
      <c r="BO1" s="35" t="s">
        <v>376</v>
      </c>
      <c r="BP1" s="35" t="s">
        <v>391</v>
      </c>
      <c r="BQ1" s="35" t="s">
        <v>392</v>
      </c>
      <c r="BR1" s="35" t="s">
        <v>393</v>
      </c>
      <c r="BS1" s="35" t="s">
        <v>394</v>
      </c>
    </row>
    <row r="2" spans="1:71">
      <c r="A2" s="6" t="s">
        <v>237</v>
      </c>
      <c r="B2" s="7" t="s">
        <v>304</v>
      </c>
      <c r="C2" s="7">
        <v>42</v>
      </c>
      <c r="D2" s="7">
        <v>2</v>
      </c>
      <c r="E2" s="7">
        <v>19</v>
      </c>
      <c r="F2" s="8">
        <v>41564</v>
      </c>
      <c r="G2" s="9" t="s">
        <v>37</v>
      </c>
      <c r="H2" s="9" t="s">
        <v>284</v>
      </c>
      <c r="I2" s="7">
        <v>98</v>
      </c>
      <c r="J2" s="7">
        <v>100</v>
      </c>
      <c r="K2" s="7">
        <v>1</v>
      </c>
      <c r="L2" s="36">
        <f>I2/J2</f>
        <v>0.98</v>
      </c>
      <c r="M2" s="10">
        <v>9</v>
      </c>
      <c r="N2" s="10">
        <v>2</v>
      </c>
      <c r="O2" s="7">
        <v>56</v>
      </c>
      <c r="P2" s="12">
        <v>1</v>
      </c>
      <c r="Q2" s="7">
        <v>59</v>
      </c>
      <c r="R2" s="7">
        <f>O2-Q2</f>
        <v>-3</v>
      </c>
      <c r="S2" s="7">
        <v>3</v>
      </c>
      <c r="T2" s="7">
        <v>4</v>
      </c>
      <c r="U2" s="7">
        <v>3</v>
      </c>
      <c r="V2" s="7">
        <v>1</v>
      </c>
      <c r="W2" s="7">
        <v>4</v>
      </c>
      <c r="X2" s="7">
        <v>4</v>
      </c>
      <c r="Y2" s="7">
        <v>5</v>
      </c>
      <c r="Z2" s="7">
        <v>5</v>
      </c>
      <c r="AA2" s="7">
        <v>4</v>
      </c>
      <c r="AB2" s="7">
        <v>5</v>
      </c>
      <c r="AC2" s="7">
        <v>2</v>
      </c>
      <c r="AD2" s="7">
        <v>3</v>
      </c>
      <c r="AE2" s="7">
        <v>3</v>
      </c>
      <c r="AF2" s="7">
        <v>2</v>
      </c>
      <c r="AG2" s="7">
        <v>4</v>
      </c>
      <c r="AH2" s="7">
        <v>5</v>
      </c>
      <c r="AI2" s="7">
        <v>5</v>
      </c>
      <c r="AJ2" s="7">
        <v>2</v>
      </c>
      <c r="AK2" s="7">
        <v>5</v>
      </c>
      <c r="AL2" s="7">
        <v>1</v>
      </c>
      <c r="AM2" s="7">
        <v>2</v>
      </c>
      <c r="AN2" s="7">
        <v>1</v>
      </c>
      <c r="AO2" s="7">
        <v>1</v>
      </c>
      <c r="AP2" s="7">
        <v>5</v>
      </c>
      <c r="AQ2" s="7">
        <v>1</v>
      </c>
      <c r="AR2" s="7">
        <v>2</v>
      </c>
      <c r="AS2" s="7">
        <v>1</v>
      </c>
      <c r="AT2" s="7">
        <v>3</v>
      </c>
      <c r="AU2" s="7">
        <v>1</v>
      </c>
      <c r="AV2" s="7">
        <v>2</v>
      </c>
      <c r="AW2" s="7">
        <v>1</v>
      </c>
      <c r="AX2" s="7">
        <v>3</v>
      </c>
      <c r="AY2" s="7">
        <v>1</v>
      </c>
      <c r="AZ2" s="34">
        <f>AVERAGE(AH2,AI2,AT2,AV2)</f>
        <v>3.75</v>
      </c>
      <c r="BA2" s="34">
        <f>AVERAGE(AJ2,AM2,AN2,AW2)</f>
        <v>1.5</v>
      </c>
      <c r="BB2" s="34">
        <f>AVERAGE(AK2,AP2,AR2,AX2)</f>
        <v>3.75</v>
      </c>
      <c r="BC2" s="34">
        <f>AVERAGE(AL2,AO2,AQ2,AS2,AY2)</f>
        <v>1</v>
      </c>
      <c r="BD2" s="34">
        <f>AVERAGE(AZ:AZ)</f>
        <v>3.41</v>
      </c>
      <c r="BE2" s="34">
        <f>AVERAGE(BA:BA)</f>
        <v>2.4966666666666666</v>
      </c>
      <c r="BF2" s="34">
        <f>AVERAGE(BB:BB)</f>
        <v>3.0133333333333332</v>
      </c>
      <c r="BG2" s="34">
        <f>AVERAGE(BC:BC)</f>
        <v>2.4390000000000009</v>
      </c>
      <c r="BH2" s="36">
        <f>STDEVP(AZ:AZ)</f>
        <v>0.731596427911819</v>
      </c>
      <c r="BI2" s="36">
        <f>STDEVP(BA:BA)</f>
        <v>0.82208407247812687</v>
      </c>
      <c r="BJ2" s="36">
        <f>STDEVP(BB:BB)</f>
        <v>0.87501746014325654</v>
      </c>
      <c r="BK2" s="36">
        <f>STDEVP(BC:BC)</f>
        <v>0.68134352569023027</v>
      </c>
      <c r="BL2" s="36">
        <f>(AZ2-BD2)/BH2</f>
        <v>0.46473709688612758</v>
      </c>
      <c r="BM2" s="36">
        <f>(BA2-BE2)/BI2</f>
        <v>-1.2123658638249373</v>
      </c>
      <c r="BN2" s="36">
        <f>(BB2-BF2)/BJ2</f>
        <v>0.84188796249398368</v>
      </c>
      <c r="BO2" s="36">
        <f>(BC2-BG2)/BK2</f>
        <v>-2.112003630682822</v>
      </c>
      <c r="BP2" s="7">
        <v>2</v>
      </c>
      <c r="BQ2" s="7">
        <v>1</v>
      </c>
      <c r="BR2" s="7">
        <v>2</v>
      </c>
      <c r="BS2" s="7">
        <v>1</v>
      </c>
    </row>
    <row r="3" spans="1:71">
      <c r="A3" s="6" t="s">
        <v>238</v>
      </c>
      <c r="B3" s="10" t="s">
        <v>187</v>
      </c>
      <c r="C3" s="11">
        <v>101</v>
      </c>
      <c r="D3" s="12">
        <v>2</v>
      </c>
      <c r="E3" s="12">
        <v>40</v>
      </c>
      <c r="F3" s="13">
        <v>41571</v>
      </c>
      <c r="G3" s="14" t="s">
        <v>188</v>
      </c>
      <c r="H3" s="14" t="s">
        <v>289</v>
      </c>
      <c r="I3" s="12">
        <v>53</v>
      </c>
      <c r="J3" s="12">
        <v>60</v>
      </c>
      <c r="K3" s="12">
        <v>0</v>
      </c>
      <c r="L3" s="36">
        <f>I3/J3</f>
        <v>0.8833333333333333</v>
      </c>
      <c r="M3" s="10">
        <v>8</v>
      </c>
      <c r="N3" s="10">
        <v>2</v>
      </c>
      <c r="O3" s="12">
        <v>68</v>
      </c>
      <c r="P3" s="12">
        <v>1</v>
      </c>
      <c r="Q3" s="12">
        <v>71</v>
      </c>
      <c r="R3" s="7">
        <f>O3-Q3</f>
        <v>-3</v>
      </c>
      <c r="S3" s="12">
        <v>5</v>
      </c>
      <c r="T3" s="12">
        <v>4</v>
      </c>
      <c r="U3" s="12">
        <v>1</v>
      </c>
      <c r="V3" s="12">
        <v>1</v>
      </c>
      <c r="W3" s="12">
        <v>4</v>
      </c>
      <c r="X3" s="12">
        <v>4</v>
      </c>
      <c r="Y3" s="12">
        <v>5</v>
      </c>
      <c r="Z3" s="12">
        <v>4</v>
      </c>
      <c r="AA3" s="12">
        <v>4</v>
      </c>
      <c r="AB3" s="12">
        <v>4</v>
      </c>
      <c r="AC3" s="12">
        <v>3</v>
      </c>
      <c r="AD3" s="12">
        <v>5</v>
      </c>
      <c r="AE3" s="12">
        <v>4</v>
      </c>
      <c r="AF3" s="12">
        <v>1</v>
      </c>
      <c r="AG3" s="12">
        <v>4</v>
      </c>
      <c r="AH3" s="12">
        <v>3</v>
      </c>
      <c r="AI3" s="12">
        <v>4</v>
      </c>
      <c r="AJ3" s="12">
        <v>2</v>
      </c>
      <c r="AK3" s="12">
        <v>5</v>
      </c>
      <c r="AL3" s="12">
        <v>1</v>
      </c>
      <c r="AM3" s="12">
        <v>1</v>
      </c>
      <c r="AN3" s="12">
        <v>3</v>
      </c>
      <c r="AO3" s="12">
        <v>2</v>
      </c>
      <c r="AP3" s="12">
        <v>4</v>
      </c>
      <c r="AQ3" s="12">
        <v>1</v>
      </c>
      <c r="AR3" s="12">
        <v>2</v>
      </c>
      <c r="AS3" s="12">
        <v>1</v>
      </c>
      <c r="AT3" s="12">
        <v>2</v>
      </c>
      <c r="AU3" s="12">
        <v>2</v>
      </c>
      <c r="AV3" s="12">
        <v>3</v>
      </c>
      <c r="AW3" s="12">
        <v>4</v>
      </c>
      <c r="AX3" s="12">
        <v>4</v>
      </c>
      <c r="AY3" s="12">
        <v>1</v>
      </c>
      <c r="AZ3" s="34">
        <f>AVERAGE(AH3,AI3,AT3,AV3)</f>
        <v>3</v>
      </c>
      <c r="BA3" s="34">
        <f>AVERAGE(AJ3,AM3,AN3,AW3)</f>
        <v>2.5</v>
      </c>
      <c r="BB3" s="34">
        <f>AVERAGE(AK3,AP3,AR3,AX3)</f>
        <v>3.75</v>
      </c>
      <c r="BC3" s="34">
        <f>AVERAGE(AL3,AO3,AQ3,AS3,AY3)</f>
        <v>1.2</v>
      </c>
      <c r="BD3" s="34">
        <f>AVERAGE(AZ:AZ)</f>
        <v>3.41</v>
      </c>
      <c r="BE3" s="34">
        <f>AVERAGE(BA:BA)</f>
        <v>2.4966666666666666</v>
      </c>
      <c r="BF3" s="34">
        <f>AVERAGE(BB:BB)</f>
        <v>3.0133333333333332</v>
      </c>
      <c r="BG3" s="34">
        <f>AVERAGE(BC:BC)</f>
        <v>2.4390000000000009</v>
      </c>
      <c r="BH3" s="36">
        <f>STDEVP(AZ:AZ)</f>
        <v>0.731596427911819</v>
      </c>
      <c r="BI3" s="36">
        <f>STDEVP(BA:BA)</f>
        <v>0.82208407247812687</v>
      </c>
      <c r="BJ3" s="36">
        <f>STDEVP(BB:BB)</f>
        <v>0.87501746014325654</v>
      </c>
      <c r="BK3" s="36">
        <f>STDEVP(BC:BC)</f>
        <v>0.68134352569023027</v>
      </c>
      <c r="BL3" s="36">
        <f>(AZ3-BD3)/BH3</f>
        <v>-0.56041826389209537</v>
      </c>
      <c r="BM3" s="36">
        <f>(BA3-BE3)/BI3</f>
        <v>4.0547353305182788E-3</v>
      </c>
      <c r="BN3" s="36">
        <f>(BB3-BF3)/BJ3</f>
        <v>0.84188796249398368</v>
      </c>
      <c r="BO3" s="36">
        <f>(BC3-BG3)/BK3</f>
        <v>-1.818465947474647</v>
      </c>
      <c r="BP3" s="7">
        <v>2</v>
      </c>
      <c r="BQ3" s="7">
        <v>2</v>
      </c>
      <c r="BR3" s="7">
        <v>2</v>
      </c>
      <c r="BS3" s="7">
        <v>1</v>
      </c>
    </row>
    <row r="4" spans="1:71">
      <c r="A4" s="6" t="s">
        <v>237</v>
      </c>
      <c r="B4" s="7" t="s">
        <v>150</v>
      </c>
      <c r="C4" s="7">
        <v>73</v>
      </c>
      <c r="D4" s="7">
        <v>1</v>
      </c>
      <c r="E4" s="7">
        <v>21</v>
      </c>
      <c r="F4" s="8">
        <v>41564</v>
      </c>
      <c r="G4" s="9" t="s">
        <v>151</v>
      </c>
      <c r="H4" s="9" t="s">
        <v>289</v>
      </c>
      <c r="I4" s="7">
        <v>67</v>
      </c>
      <c r="J4" s="7">
        <v>100</v>
      </c>
      <c r="K4" s="7">
        <v>1</v>
      </c>
      <c r="L4" s="36">
        <f>I4/J4</f>
        <v>0.67</v>
      </c>
      <c r="M4" s="10">
        <v>6</v>
      </c>
      <c r="N4" s="10">
        <v>1</v>
      </c>
      <c r="O4" s="7">
        <v>67</v>
      </c>
      <c r="P4" s="12">
        <v>1</v>
      </c>
      <c r="S4" s="7">
        <v>5</v>
      </c>
      <c r="T4" s="7">
        <v>5</v>
      </c>
      <c r="U4" s="7">
        <v>2</v>
      </c>
      <c r="V4" s="7">
        <v>3</v>
      </c>
      <c r="W4" s="7">
        <v>4</v>
      </c>
      <c r="X4" s="7">
        <v>3</v>
      </c>
      <c r="Y4" s="7">
        <v>5</v>
      </c>
      <c r="Z4" s="7">
        <v>4</v>
      </c>
      <c r="AA4" s="7">
        <v>3</v>
      </c>
      <c r="AB4" s="7">
        <v>4</v>
      </c>
      <c r="AC4" s="7">
        <v>2</v>
      </c>
      <c r="AD4" s="7">
        <v>3</v>
      </c>
      <c r="AE4" s="7">
        <v>3</v>
      </c>
      <c r="AF4" s="7">
        <v>3</v>
      </c>
      <c r="AG4" s="7">
        <v>5</v>
      </c>
      <c r="AH4" s="7">
        <v>4</v>
      </c>
      <c r="AI4" s="7">
        <v>5</v>
      </c>
      <c r="AJ4" s="7">
        <v>2</v>
      </c>
      <c r="AK4" s="7">
        <v>3</v>
      </c>
      <c r="AL4" s="7">
        <v>1</v>
      </c>
      <c r="AM4" s="7">
        <v>2</v>
      </c>
      <c r="AN4" s="7">
        <v>1</v>
      </c>
      <c r="AO4" s="7">
        <v>1</v>
      </c>
      <c r="AP4" s="7">
        <v>1</v>
      </c>
      <c r="AQ4" s="7">
        <v>2</v>
      </c>
      <c r="AR4" s="7">
        <v>2</v>
      </c>
      <c r="AS4" s="7">
        <v>1</v>
      </c>
      <c r="AT4" s="7">
        <v>4</v>
      </c>
      <c r="AU4" s="7">
        <v>1</v>
      </c>
      <c r="AV4" s="7">
        <v>4</v>
      </c>
      <c r="AW4" s="7">
        <v>1</v>
      </c>
      <c r="AX4" s="7">
        <v>2</v>
      </c>
      <c r="AY4" s="7">
        <v>1</v>
      </c>
      <c r="AZ4" s="34">
        <f>AVERAGE(AH4,AI4,AT4,AV4)</f>
        <v>4.25</v>
      </c>
      <c r="BA4" s="34">
        <f>AVERAGE(AJ4,AM4,AN4,AW4)</f>
        <v>1.5</v>
      </c>
      <c r="BB4" s="34">
        <f>AVERAGE(AK4,AP4,AR4,AX4)</f>
        <v>2</v>
      </c>
      <c r="BC4" s="34">
        <f>AVERAGE(AL4,AO4,AQ4,AS4,AY4)</f>
        <v>1.2</v>
      </c>
      <c r="BD4" s="34">
        <f>AVERAGE(AZ:AZ)</f>
        <v>3.41</v>
      </c>
      <c r="BE4" s="34">
        <f>AVERAGE(BA:BA)</f>
        <v>2.4966666666666666</v>
      </c>
      <c r="BF4" s="34">
        <f>AVERAGE(BB:BB)</f>
        <v>3.0133333333333332</v>
      </c>
      <c r="BG4" s="34">
        <f>AVERAGE(BC:BC)</f>
        <v>2.4390000000000009</v>
      </c>
      <c r="BH4" s="36">
        <f>STDEVP(AZ:AZ)</f>
        <v>0.731596427911819</v>
      </c>
      <c r="BI4" s="36">
        <f>STDEVP(BA:BA)</f>
        <v>0.82208407247812687</v>
      </c>
      <c r="BJ4" s="36">
        <f>STDEVP(BB:BB)</f>
        <v>0.87501746014325654</v>
      </c>
      <c r="BK4" s="36">
        <f>STDEVP(BC:BC)</f>
        <v>0.68134352569023027</v>
      </c>
      <c r="BL4" s="36">
        <f>(AZ4-BD4)/BH4</f>
        <v>1.1481740040716095</v>
      </c>
      <c r="BM4" s="36">
        <f>(BA4-BE4)/BI4</f>
        <v>-1.2123658638249373</v>
      </c>
      <c r="BN4" s="36">
        <f>(BB4-BF4)/BJ4</f>
        <v>-1.1580721294034884</v>
      </c>
      <c r="BO4" s="36">
        <f>(BC4-BG4)/BK4</f>
        <v>-1.818465947474647</v>
      </c>
      <c r="BP4" s="7">
        <v>3</v>
      </c>
      <c r="BQ4" s="7">
        <v>1</v>
      </c>
      <c r="BR4" s="7">
        <v>1</v>
      </c>
      <c r="BS4" s="7">
        <v>1</v>
      </c>
    </row>
    <row r="5" spans="1:71">
      <c r="A5" s="6" t="s">
        <v>237</v>
      </c>
      <c r="B5" s="7" t="s">
        <v>152</v>
      </c>
      <c r="C5" s="7">
        <v>74</v>
      </c>
      <c r="D5" s="7">
        <v>2</v>
      </c>
      <c r="E5" s="7">
        <v>18</v>
      </c>
      <c r="F5" s="8">
        <v>41564</v>
      </c>
      <c r="G5" s="9" t="s">
        <v>153</v>
      </c>
      <c r="H5" s="9" t="s">
        <v>298</v>
      </c>
      <c r="I5" s="7">
        <v>25</v>
      </c>
      <c r="J5" s="7">
        <v>32</v>
      </c>
      <c r="K5" s="7">
        <v>0</v>
      </c>
      <c r="L5" s="36">
        <f>I5/J5</f>
        <v>0.78125</v>
      </c>
      <c r="M5" s="10">
        <v>7</v>
      </c>
      <c r="N5" s="10">
        <v>2</v>
      </c>
      <c r="O5" s="7">
        <v>98</v>
      </c>
      <c r="P5" s="12">
        <v>2</v>
      </c>
      <c r="Q5" s="7">
        <v>99</v>
      </c>
      <c r="R5" s="7">
        <f>O5-Q5</f>
        <v>-1</v>
      </c>
      <c r="S5" s="7">
        <v>4</v>
      </c>
      <c r="T5" s="7">
        <v>3</v>
      </c>
      <c r="U5" s="7">
        <v>3</v>
      </c>
      <c r="V5" s="7">
        <v>1</v>
      </c>
      <c r="W5" s="7">
        <v>2</v>
      </c>
      <c r="X5" s="7">
        <v>3</v>
      </c>
      <c r="Y5" s="7">
        <v>3</v>
      </c>
      <c r="Z5" s="7">
        <v>4</v>
      </c>
      <c r="AA5" s="7">
        <v>4</v>
      </c>
      <c r="AB5" s="7">
        <v>4</v>
      </c>
      <c r="AC5" s="7">
        <v>2</v>
      </c>
      <c r="AD5" s="7">
        <v>3</v>
      </c>
      <c r="AE5" s="7">
        <v>3</v>
      </c>
      <c r="AF5" s="7">
        <v>2</v>
      </c>
      <c r="AG5" s="7">
        <v>4</v>
      </c>
      <c r="AH5" s="7">
        <v>4</v>
      </c>
      <c r="AI5" s="7">
        <v>5</v>
      </c>
      <c r="AJ5" s="7">
        <v>1</v>
      </c>
      <c r="AK5" s="7">
        <v>3</v>
      </c>
      <c r="AL5" s="7">
        <v>2</v>
      </c>
      <c r="AM5" s="7">
        <v>2</v>
      </c>
      <c r="AN5" s="7">
        <v>2</v>
      </c>
      <c r="AO5" s="7">
        <v>1</v>
      </c>
      <c r="AP5" s="7">
        <v>2</v>
      </c>
      <c r="AQ5" s="7">
        <v>1</v>
      </c>
      <c r="AR5" s="7">
        <v>3</v>
      </c>
      <c r="AS5" s="7">
        <v>1</v>
      </c>
      <c r="AT5" s="7">
        <v>3</v>
      </c>
      <c r="AU5" s="7">
        <v>1</v>
      </c>
      <c r="AV5" s="7">
        <v>4</v>
      </c>
      <c r="AW5" s="7">
        <v>1</v>
      </c>
      <c r="AX5" s="7">
        <v>1</v>
      </c>
      <c r="AY5" s="7">
        <v>2</v>
      </c>
      <c r="AZ5" s="34">
        <f>AVERAGE(AH5,AI5,AT5,AV5)</f>
        <v>4</v>
      </c>
      <c r="BA5" s="34">
        <f>AVERAGE(AJ5,AM5,AN5,AW5)</f>
        <v>1.5</v>
      </c>
      <c r="BB5" s="34">
        <f>AVERAGE(AK5,AP5,AR5,AX5)</f>
        <v>2.25</v>
      </c>
      <c r="BC5" s="34">
        <f>AVERAGE(AL5,AO5,AQ5,AS5,AY5)</f>
        <v>1.4</v>
      </c>
      <c r="BD5" s="34">
        <f>AVERAGE(AZ:AZ)</f>
        <v>3.41</v>
      </c>
      <c r="BE5" s="34">
        <f>AVERAGE(BA:BA)</f>
        <v>2.4966666666666666</v>
      </c>
      <c r="BF5" s="34">
        <f>AVERAGE(BB:BB)</f>
        <v>3.0133333333333332</v>
      </c>
      <c r="BG5" s="34">
        <f>AVERAGE(BC:BC)</f>
        <v>2.4390000000000009</v>
      </c>
      <c r="BH5" s="36">
        <f>STDEVP(AZ:AZ)</f>
        <v>0.731596427911819</v>
      </c>
      <c r="BI5" s="36">
        <f>STDEVP(BA:BA)</f>
        <v>0.82208407247812687</v>
      </c>
      <c r="BJ5" s="36">
        <f>STDEVP(BB:BB)</f>
        <v>0.87501746014325654</v>
      </c>
      <c r="BK5" s="36">
        <f>STDEVP(BC:BC)</f>
        <v>0.68134352569023027</v>
      </c>
      <c r="BL5" s="36">
        <f>(AZ5-BD5)/BH5</f>
        <v>0.80645555047886852</v>
      </c>
      <c r="BM5" s="36">
        <f>(BA5-BE5)/BI5</f>
        <v>-1.2123658638249373</v>
      </c>
      <c r="BN5" s="36">
        <f>(BB5-BF5)/BJ5</f>
        <v>-0.87236354484670675</v>
      </c>
      <c r="BO5" s="36">
        <f>(BC5-BG5)/BK5</f>
        <v>-1.5249282642664717</v>
      </c>
      <c r="BP5" s="7">
        <v>2</v>
      </c>
      <c r="BQ5" s="7">
        <v>1</v>
      </c>
      <c r="BR5" s="7">
        <v>2</v>
      </c>
      <c r="BS5" s="7">
        <v>1</v>
      </c>
    </row>
    <row r="6" spans="1:71">
      <c r="A6" s="6" t="s">
        <v>237</v>
      </c>
      <c r="B6" s="7" t="s">
        <v>138</v>
      </c>
      <c r="C6" s="7">
        <v>62</v>
      </c>
      <c r="D6" s="7">
        <v>2</v>
      </c>
      <c r="E6" s="7">
        <v>20</v>
      </c>
      <c r="F6" s="8">
        <v>41564</v>
      </c>
      <c r="G6" s="9" t="s">
        <v>139</v>
      </c>
      <c r="H6" s="9" t="s">
        <v>289</v>
      </c>
      <c r="I6" s="7">
        <v>63</v>
      </c>
      <c r="J6" s="7">
        <v>100</v>
      </c>
      <c r="K6" s="7">
        <v>1</v>
      </c>
      <c r="L6" s="36">
        <f>I6/J6</f>
        <v>0.63</v>
      </c>
      <c r="M6" s="10">
        <v>6</v>
      </c>
      <c r="N6" s="10">
        <v>1</v>
      </c>
      <c r="O6" s="7">
        <v>86</v>
      </c>
      <c r="P6" s="12">
        <v>2</v>
      </c>
      <c r="Q6" s="7">
        <v>87</v>
      </c>
      <c r="R6" s="7">
        <f>O6-Q6</f>
        <v>-1</v>
      </c>
      <c r="S6" s="7">
        <v>4</v>
      </c>
      <c r="T6" s="7">
        <v>3</v>
      </c>
      <c r="U6" s="7">
        <v>3</v>
      </c>
      <c r="V6" s="7">
        <v>3</v>
      </c>
      <c r="W6" s="7">
        <v>4</v>
      </c>
      <c r="X6" s="7">
        <v>3</v>
      </c>
      <c r="Y6" s="7">
        <v>4</v>
      </c>
      <c r="Z6" s="7">
        <v>4</v>
      </c>
      <c r="AA6" s="7">
        <v>4</v>
      </c>
      <c r="AB6" s="7">
        <v>3</v>
      </c>
      <c r="AC6" s="7">
        <v>3</v>
      </c>
      <c r="AD6" s="7">
        <v>4</v>
      </c>
      <c r="AE6" s="7">
        <v>4</v>
      </c>
      <c r="AF6" s="7">
        <v>3</v>
      </c>
      <c r="AG6" s="7">
        <v>3</v>
      </c>
      <c r="AH6" s="7">
        <v>4</v>
      </c>
      <c r="AI6" s="7">
        <v>3</v>
      </c>
      <c r="AJ6" s="7">
        <v>2</v>
      </c>
      <c r="AK6" s="7">
        <v>4</v>
      </c>
      <c r="AL6" s="7">
        <v>1</v>
      </c>
      <c r="AM6" s="7">
        <v>2</v>
      </c>
      <c r="AN6" s="7">
        <v>1</v>
      </c>
      <c r="AO6" s="7">
        <v>2</v>
      </c>
      <c r="AP6" s="7">
        <v>4</v>
      </c>
      <c r="AQ6" s="7">
        <v>1</v>
      </c>
      <c r="AR6" s="7">
        <v>5</v>
      </c>
      <c r="AS6" s="7">
        <v>2</v>
      </c>
      <c r="AT6" s="7">
        <v>2</v>
      </c>
      <c r="AU6" s="7">
        <v>1</v>
      </c>
      <c r="AV6" s="7">
        <v>2</v>
      </c>
      <c r="AW6" s="7">
        <v>1</v>
      </c>
      <c r="AX6" s="7">
        <v>4</v>
      </c>
      <c r="AY6" s="7">
        <v>1</v>
      </c>
      <c r="AZ6" s="34">
        <f>AVERAGE(AH6,AI6,AT6,AV6)</f>
        <v>2.75</v>
      </c>
      <c r="BA6" s="34">
        <f>AVERAGE(AJ6,AM6,AN6,AW6)</f>
        <v>1.5</v>
      </c>
      <c r="BB6" s="34">
        <f>AVERAGE(AK6,AP6,AR6,AX6)</f>
        <v>4.25</v>
      </c>
      <c r="BC6" s="34">
        <f>AVERAGE(AL6,AO6,AQ6,AS6,AY6)</f>
        <v>1.4</v>
      </c>
      <c r="BD6" s="34">
        <f>AVERAGE(AZ:AZ)</f>
        <v>3.41</v>
      </c>
      <c r="BE6" s="34">
        <f>AVERAGE(BA:BA)</f>
        <v>2.4966666666666666</v>
      </c>
      <c r="BF6" s="34">
        <f>AVERAGE(BB:BB)</f>
        <v>3.0133333333333332</v>
      </c>
      <c r="BG6" s="34">
        <f>AVERAGE(BC:BC)</f>
        <v>2.4390000000000009</v>
      </c>
      <c r="BH6" s="36">
        <f>STDEVP(AZ:AZ)</f>
        <v>0.731596427911819</v>
      </c>
      <c r="BI6" s="36">
        <f>STDEVP(BA:BA)</f>
        <v>0.82208407247812687</v>
      </c>
      <c r="BJ6" s="36">
        <f>STDEVP(BB:BB)</f>
        <v>0.87501746014325654</v>
      </c>
      <c r="BK6" s="36">
        <f>STDEVP(BC:BC)</f>
        <v>0.68134352569023027</v>
      </c>
      <c r="BL6" s="36">
        <f>(AZ6-BD6)/BH6</f>
        <v>-0.90213671748483637</v>
      </c>
      <c r="BM6" s="36">
        <f>(BA6-BE6)/BI6</f>
        <v>-1.2123658638249373</v>
      </c>
      <c r="BN6" s="36">
        <f>(BB6-BF6)/BJ6</f>
        <v>1.4133051316075471</v>
      </c>
      <c r="BO6" s="36">
        <f>(BC6-BG6)/BK6</f>
        <v>-1.5249282642664717</v>
      </c>
      <c r="BP6" s="7">
        <v>2</v>
      </c>
      <c r="BQ6" s="7">
        <v>1</v>
      </c>
      <c r="BR6" s="7">
        <v>3</v>
      </c>
      <c r="BS6" s="7">
        <v>1</v>
      </c>
    </row>
    <row r="7" spans="1:71">
      <c r="A7" s="6" t="s">
        <v>238</v>
      </c>
      <c r="B7" s="10" t="s">
        <v>224</v>
      </c>
      <c r="C7" s="11">
        <v>127</v>
      </c>
      <c r="D7" s="12">
        <v>2</v>
      </c>
      <c r="E7" s="12">
        <v>24</v>
      </c>
      <c r="F7" s="13">
        <v>41571</v>
      </c>
      <c r="G7" s="14" t="s">
        <v>225</v>
      </c>
      <c r="H7" s="14" t="s">
        <v>289</v>
      </c>
      <c r="I7" s="12">
        <v>95</v>
      </c>
      <c r="J7" s="12">
        <v>100</v>
      </c>
      <c r="K7" s="7">
        <v>1</v>
      </c>
      <c r="L7" s="36">
        <f>I7/J7</f>
        <v>0.95</v>
      </c>
      <c r="M7" s="10">
        <v>9</v>
      </c>
      <c r="N7" s="10">
        <v>2</v>
      </c>
      <c r="O7" s="12">
        <v>43</v>
      </c>
      <c r="P7" s="12">
        <v>1</v>
      </c>
      <c r="Q7" s="12">
        <v>45</v>
      </c>
      <c r="R7" s="7">
        <f>O7-Q7</f>
        <v>-2</v>
      </c>
      <c r="S7" s="12">
        <v>3</v>
      </c>
      <c r="T7" s="12">
        <v>2</v>
      </c>
      <c r="U7" s="12">
        <v>4</v>
      </c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12">
        <v>3</v>
      </c>
      <c r="AB7" s="12">
        <v>3</v>
      </c>
      <c r="AC7" s="12">
        <v>4</v>
      </c>
      <c r="AD7" s="12">
        <v>3</v>
      </c>
      <c r="AE7" s="12">
        <v>2</v>
      </c>
      <c r="AF7" s="12">
        <v>3</v>
      </c>
      <c r="AG7" s="12">
        <v>3</v>
      </c>
      <c r="AH7" s="12">
        <v>4</v>
      </c>
      <c r="AI7" s="12">
        <v>4</v>
      </c>
      <c r="AJ7" s="12">
        <v>1</v>
      </c>
      <c r="AK7" s="12">
        <v>5</v>
      </c>
      <c r="AL7" s="12">
        <v>1</v>
      </c>
      <c r="AM7" s="12">
        <v>2</v>
      </c>
      <c r="AN7" s="12">
        <v>2</v>
      </c>
      <c r="AO7" s="12">
        <v>2</v>
      </c>
      <c r="AP7" s="12">
        <v>4</v>
      </c>
      <c r="AQ7" s="12">
        <v>2</v>
      </c>
      <c r="AR7" s="12">
        <v>5</v>
      </c>
      <c r="AS7" s="12">
        <v>1</v>
      </c>
      <c r="AT7" s="12">
        <v>3</v>
      </c>
      <c r="AU7" s="12">
        <v>1</v>
      </c>
      <c r="AV7" s="12">
        <v>3</v>
      </c>
      <c r="AW7" s="12">
        <v>2</v>
      </c>
      <c r="AX7" s="12">
        <v>4</v>
      </c>
      <c r="AY7" s="12">
        <v>1</v>
      </c>
      <c r="AZ7" s="34">
        <f>AVERAGE(AH7,AI7,AT7,AV7)</f>
        <v>3.5</v>
      </c>
      <c r="BA7" s="34">
        <f>AVERAGE(AJ7,AM7,AN7,AW7)</f>
        <v>1.75</v>
      </c>
      <c r="BB7" s="34">
        <f>AVERAGE(AK7,AP7,AR7,AX7)</f>
        <v>4.5</v>
      </c>
      <c r="BC7" s="34">
        <f>AVERAGE(AL7,AO7,AQ7,AS7,AY7)</f>
        <v>1.4</v>
      </c>
      <c r="BD7" s="34">
        <f>AVERAGE(AZ:AZ)</f>
        <v>3.41</v>
      </c>
      <c r="BE7" s="34">
        <f>AVERAGE(BA:BA)</f>
        <v>2.4966666666666666</v>
      </c>
      <c r="BF7" s="34">
        <f>AVERAGE(BB:BB)</f>
        <v>3.0133333333333332</v>
      </c>
      <c r="BG7" s="34">
        <f>AVERAGE(BC:BC)</f>
        <v>2.4390000000000009</v>
      </c>
      <c r="BH7" s="36">
        <f>STDEVP(AZ:AZ)</f>
        <v>0.731596427911819</v>
      </c>
      <c r="BI7" s="36">
        <f>STDEVP(BA:BA)</f>
        <v>0.82208407247812687</v>
      </c>
      <c r="BJ7" s="36">
        <f>STDEVP(BB:BB)</f>
        <v>0.87501746014325654</v>
      </c>
      <c r="BK7" s="36">
        <f>STDEVP(BC:BC)</f>
        <v>0.68134352569023027</v>
      </c>
      <c r="BL7" s="36">
        <f>(AZ7-BD7)/BH7</f>
        <v>0.12301864329338656</v>
      </c>
      <c r="BM7" s="36">
        <f>(BA7-BE7)/BI7</f>
        <v>-0.90826071403607334</v>
      </c>
      <c r="BN7" s="36">
        <f>(BB7-BF7)/BJ7</f>
        <v>1.6990137161643288</v>
      </c>
      <c r="BO7" s="36">
        <f>(BC7-BG7)/BK7</f>
        <v>-1.5249282642664717</v>
      </c>
      <c r="BP7" s="7">
        <v>2</v>
      </c>
      <c r="BQ7" s="7">
        <v>2</v>
      </c>
      <c r="BR7" s="7">
        <v>3</v>
      </c>
      <c r="BS7" s="7">
        <v>1</v>
      </c>
    </row>
    <row r="8" spans="1:71">
      <c r="A8" s="6" t="s">
        <v>238</v>
      </c>
      <c r="B8" s="10" t="s">
        <v>226</v>
      </c>
      <c r="C8" s="11">
        <v>128</v>
      </c>
      <c r="D8" s="12">
        <v>2</v>
      </c>
      <c r="E8" s="12">
        <v>19</v>
      </c>
      <c r="F8" s="13">
        <v>41571</v>
      </c>
      <c r="G8" s="14" t="s">
        <v>227</v>
      </c>
      <c r="H8" s="14" t="s">
        <v>289</v>
      </c>
      <c r="I8" s="12">
        <v>84</v>
      </c>
      <c r="J8" s="12">
        <v>100</v>
      </c>
      <c r="K8" s="7">
        <v>1</v>
      </c>
      <c r="L8" s="36">
        <f>I8/J8</f>
        <v>0.84</v>
      </c>
      <c r="M8" s="10">
        <v>8</v>
      </c>
      <c r="N8" s="10">
        <v>2</v>
      </c>
      <c r="O8" s="12">
        <v>84</v>
      </c>
      <c r="P8" s="12">
        <v>2</v>
      </c>
      <c r="Q8" s="12">
        <v>89</v>
      </c>
      <c r="R8" s="7">
        <f>O8-Q8</f>
        <v>-5</v>
      </c>
      <c r="S8" s="12">
        <v>3</v>
      </c>
      <c r="T8" s="12">
        <v>4</v>
      </c>
      <c r="U8" s="12">
        <v>5</v>
      </c>
      <c r="V8" s="12">
        <v>1</v>
      </c>
      <c r="W8" s="12">
        <v>2</v>
      </c>
      <c r="X8" s="12">
        <v>5</v>
      </c>
      <c r="Y8" s="12">
        <v>5</v>
      </c>
      <c r="Z8" s="12">
        <v>4</v>
      </c>
      <c r="AA8" s="12">
        <v>2</v>
      </c>
      <c r="AB8" s="12">
        <v>4</v>
      </c>
      <c r="AC8" s="12">
        <v>2</v>
      </c>
      <c r="AD8" s="12">
        <v>2</v>
      </c>
      <c r="AE8" s="12">
        <v>4</v>
      </c>
      <c r="AF8" s="12">
        <v>5</v>
      </c>
      <c r="AG8" s="12">
        <v>3</v>
      </c>
      <c r="AH8" s="12">
        <v>5</v>
      </c>
      <c r="AI8" s="12">
        <v>5</v>
      </c>
      <c r="AJ8" s="12">
        <v>4</v>
      </c>
      <c r="AK8" s="12">
        <v>5</v>
      </c>
      <c r="AL8" s="12">
        <v>2</v>
      </c>
      <c r="AM8" s="12">
        <v>2</v>
      </c>
      <c r="AN8" s="12">
        <v>1</v>
      </c>
      <c r="AO8" s="12">
        <v>2</v>
      </c>
      <c r="AP8" s="12">
        <v>4</v>
      </c>
      <c r="AQ8" s="12">
        <v>1</v>
      </c>
      <c r="AR8" s="12">
        <v>5</v>
      </c>
      <c r="AS8" s="12">
        <v>1</v>
      </c>
      <c r="AT8" s="12">
        <v>4</v>
      </c>
      <c r="AU8" s="12">
        <v>1</v>
      </c>
      <c r="AV8" s="12">
        <v>5</v>
      </c>
      <c r="AW8" s="12">
        <v>2</v>
      </c>
      <c r="AX8" s="12">
        <v>4</v>
      </c>
      <c r="AY8" s="12">
        <v>1</v>
      </c>
      <c r="AZ8" s="34">
        <f>AVERAGE(AH8,AI8,AT8,AV8)</f>
        <v>4.75</v>
      </c>
      <c r="BA8" s="34">
        <f>AVERAGE(AJ8,AM8,AN8,AW8)</f>
        <v>2.25</v>
      </c>
      <c r="BB8" s="34">
        <f>AVERAGE(AK8,AP8,AR8,AX8)</f>
        <v>4.5</v>
      </c>
      <c r="BC8" s="34">
        <f>AVERAGE(AL8,AO8,AQ8,AS8,AY8)</f>
        <v>1.4</v>
      </c>
      <c r="BD8" s="34">
        <f>AVERAGE(AZ:AZ)</f>
        <v>3.41</v>
      </c>
      <c r="BE8" s="34">
        <f>AVERAGE(BA:BA)</f>
        <v>2.4966666666666666</v>
      </c>
      <c r="BF8" s="34">
        <f>AVERAGE(BB:BB)</f>
        <v>3.0133333333333332</v>
      </c>
      <c r="BG8" s="34">
        <f>AVERAGE(BC:BC)</f>
        <v>2.4390000000000009</v>
      </c>
      <c r="BH8" s="36">
        <f>STDEVP(AZ:AZ)</f>
        <v>0.731596427911819</v>
      </c>
      <c r="BI8" s="36">
        <f>STDEVP(BA:BA)</f>
        <v>0.82208407247812687</v>
      </c>
      <c r="BJ8" s="36">
        <f>STDEVP(BB:BB)</f>
        <v>0.87501746014325654</v>
      </c>
      <c r="BK8" s="36">
        <f>STDEVP(BC:BC)</f>
        <v>0.68134352569023027</v>
      </c>
      <c r="BL8" s="36">
        <f>(AZ8-BD8)/BH8</f>
        <v>1.8316109112570915</v>
      </c>
      <c r="BM8" s="36">
        <f>(BA8-BE8)/BI8</f>
        <v>-0.30005041445834557</v>
      </c>
      <c r="BN8" s="36">
        <f>(BB8-BF8)/BJ8</f>
        <v>1.6990137161643288</v>
      </c>
      <c r="BO8" s="36">
        <f>(BC8-BG8)/BK8</f>
        <v>-1.5249282642664717</v>
      </c>
      <c r="BP8" s="7">
        <v>3</v>
      </c>
      <c r="BQ8" s="7">
        <v>2</v>
      </c>
      <c r="BR8" s="7">
        <v>3</v>
      </c>
      <c r="BS8" s="7">
        <v>1</v>
      </c>
    </row>
    <row r="9" spans="1:71">
      <c r="A9" s="6" t="s">
        <v>237</v>
      </c>
      <c r="B9" s="7" t="s">
        <v>125</v>
      </c>
      <c r="C9" s="7">
        <v>55</v>
      </c>
      <c r="D9" s="7">
        <v>1</v>
      </c>
      <c r="E9" s="7">
        <v>19</v>
      </c>
      <c r="F9" s="8">
        <v>41564</v>
      </c>
      <c r="G9" s="9" t="s">
        <v>126</v>
      </c>
      <c r="H9" s="9" t="s">
        <v>283</v>
      </c>
      <c r="I9" s="7">
        <v>98</v>
      </c>
      <c r="J9" s="7">
        <v>100</v>
      </c>
      <c r="K9" s="7">
        <v>1</v>
      </c>
      <c r="L9" s="36">
        <f>I9/J9</f>
        <v>0.98</v>
      </c>
      <c r="M9" s="10">
        <v>9</v>
      </c>
      <c r="N9" s="10">
        <v>2</v>
      </c>
      <c r="O9" s="7">
        <v>57</v>
      </c>
      <c r="P9" s="12">
        <v>1</v>
      </c>
      <c r="Q9" s="7">
        <v>67</v>
      </c>
      <c r="R9" s="7">
        <f>O9-Q9</f>
        <v>-10</v>
      </c>
      <c r="S9" s="7">
        <v>4</v>
      </c>
      <c r="T9" s="7">
        <v>4</v>
      </c>
      <c r="U9" s="7">
        <v>2</v>
      </c>
      <c r="V9" s="7">
        <v>1</v>
      </c>
      <c r="W9" s="7">
        <v>3</v>
      </c>
      <c r="X9" s="7">
        <v>5</v>
      </c>
      <c r="Y9" s="7">
        <v>4</v>
      </c>
      <c r="Z9" s="7">
        <v>3</v>
      </c>
      <c r="AA9" s="7">
        <v>4</v>
      </c>
      <c r="AB9" s="7">
        <v>5</v>
      </c>
      <c r="AC9" s="7">
        <v>2</v>
      </c>
      <c r="AD9" s="7">
        <v>4</v>
      </c>
      <c r="AE9" s="7">
        <v>4</v>
      </c>
      <c r="AF9" s="7">
        <v>2</v>
      </c>
      <c r="AG9" s="7">
        <v>4</v>
      </c>
      <c r="AH9" s="7">
        <v>5</v>
      </c>
      <c r="AI9" s="7">
        <v>5</v>
      </c>
      <c r="AJ9" s="7">
        <v>1</v>
      </c>
      <c r="AK9" s="7">
        <v>2</v>
      </c>
      <c r="AL9" s="7">
        <v>1</v>
      </c>
      <c r="AM9" s="7">
        <v>2</v>
      </c>
      <c r="AN9" s="7">
        <v>1</v>
      </c>
      <c r="AO9" s="7">
        <v>1</v>
      </c>
      <c r="AP9" s="7">
        <v>2</v>
      </c>
      <c r="AQ9" s="7">
        <v>1</v>
      </c>
      <c r="AR9" s="7">
        <v>3</v>
      </c>
      <c r="AS9" s="7">
        <v>2</v>
      </c>
      <c r="AT9" s="7">
        <v>5</v>
      </c>
      <c r="AU9" s="7">
        <v>1</v>
      </c>
      <c r="AV9" s="7">
        <v>4</v>
      </c>
      <c r="AW9" s="7">
        <v>2</v>
      </c>
      <c r="AX9" s="7">
        <v>3</v>
      </c>
      <c r="AY9" s="7">
        <v>2</v>
      </c>
      <c r="AZ9" s="34">
        <f>AVERAGE(AH9,AI9,AT9,AV9)</f>
        <v>4.75</v>
      </c>
      <c r="BA9" s="34">
        <f>AVERAGE(AJ9,AM9,AN9,AW9)</f>
        <v>1.5</v>
      </c>
      <c r="BB9" s="34">
        <f>AVERAGE(AK9,AP9,AR9,AX9)</f>
        <v>2.5</v>
      </c>
      <c r="BC9" s="34">
        <f>AVERAGE(AL9,AO9,AQ9,AS9,AY9)</f>
        <v>1.4</v>
      </c>
      <c r="BD9" s="34">
        <f>AVERAGE(AZ:AZ)</f>
        <v>3.41</v>
      </c>
      <c r="BE9" s="34">
        <f>AVERAGE(BA:BA)</f>
        <v>2.4966666666666666</v>
      </c>
      <c r="BF9" s="34">
        <f>AVERAGE(BB:BB)</f>
        <v>3.0133333333333332</v>
      </c>
      <c r="BG9" s="34">
        <f>AVERAGE(BC:BC)</f>
        <v>2.4390000000000009</v>
      </c>
      <c r="BH9" s="36">
        <f>STDEVP(AZ:AZ)</f>
        <v>0.731596427911819</v>
      </c>
      <c r="BI9" s="36">
        <f>STDEVP(BA:BA)</f>
        <v>0.82208407247812687</v>
      </c>
      <c r="BJ9" s="36">
        <f>STDEVP(BB:BB)</f>
        <v>0.87501746014325654</v>
      </c>
      <c r="BK9" s="36">
        <f>STDEVP(BC:BC)</f>
        <v>0.68134352569023027</v>
      </c>
      <c r="BL9" s="36">
        <f>(AZ9-BD9)/BH9</f>
        <v>1.8316109112570915</v>
      </c>
      <c r="BM9" s="36">
        <f>(BA9-BE9)/BI9</f>
        <v>-1.2123658638249373</v>
      </c>
      <c r="BN9" s="36">
        <f>(BB9-BF9)/BJ9</f>
        <v>-0.58665496028992503</v>
      </c>
      <c r="BO9" s="36">
        <f>(BC9-BG9)/BK9</f>
        <v>-1.5249282642664717</v>
      </c>
      <c r="BP9" s="7">
        <v>3</v>
      </c>
      <c r="BQ9" s="7">
        <v>1</v>
      </c>
      <c r="BR9" s="7">
        <v>2</v>
      </c>
      <c r="BS9" s="7">
        <v>1</v>
      </c>
    </row>
    <row r="10" spans="1:71">
      <c r="A10" s="6" t="s">
        <v>237</v>
      </c>
      <c r="B10" s="7" t="s">
        <v>142</v>
      </c>
      <c r="C10" s="7">
        <v>64</v>
      </c>
      <c r="D10" s="7">
        <v>1</v>
      </c>
      <c r="E10" s="7">
        <v>21</v>
      </c>
      <c r="F10" s="8">
        <v>41564</v>
      </c>
      <c r="G10" s="9" t="s">
        <v>143</v>
      </c>
      <c r="H10" s="9" t="s">
        <v>289</v>
      </c>
      <c r="I10" s="7">
        <v>64</v>
      </c>
      <c r="J10" s="7">
        <v>100</v>
      </c>
      <c r="K10" s="7">
        <v>1</v>
      </c>
      <c r="L10" s="36">
        <f>I10/J10</f>
        <v>0.64</v>
      </c>
      <c r="M10" s="10">
        <v>6</v>
      </c>
      <c r="N10" s="10">
        <v>1</v>
      </c>
      <c r="O10" s="7">
        <v>90</v>
      </c>
      <c r="P10" s="12">
        <v>2</v>
      </c>
      <c r="S10" s="7">
        <v>3</v>
      </c>
      <c r="T10" s="7">
        <v>4</v>
      </c>
      <c r="U10" s="7">
        <v>2</v>
      </c>
      <c r="V10" s="7">
        <v>1</v>
      </c>
      <c r="W10" s="7">
        <v>4</v>
      </c>
      <c r="X10" s="7">
        <v>3</v>
      </c>
      <c r="Y10" s="7">
        <v>5</v>
      </c>
      <c r="Z10" s="7">
        <v>4</v>
      </c>
      <c r="AA10" s="7">
        <v>4</v>
      </c>
      <c r="AB10" s="7">
        <v>5</v>
      </c>
      <c r="AC10" s="7">
        <v>3</v>
      </c>
      <c r="AD10" s="7">
        <v>4</v>
      </c>
      <c r="AE10" s="7">
        <v>3</v>
      </c>
      <c r="AF10" s="7">
        <v>2</v>
      </c>
      <c r="AG10" s="7">
        <v>4</v>
      </c>
      <c r="AH10" s="7">
        <v>4</v>
      </c>
      <c r="AI10" s="7">
        <v>5</v>
      </c>
      <c r="AJ10" s="7">
        <v>1</v>
      </c>
      <c r="AK10" s="7">
        <v>2</v>
      </c>
      <c r="AL10" s="7">
        <v>1</v>
      </c>
      <c r="AM10" s="7">
        <v>2</v>
      </c>
      <c r="AN10" s="7">
        <v>2</v>
      </c>
      <c r="AO10" s="7">
        <v>1</v>
      </c>
      <c r="AP10" s="7">
        <v>2</v>
      </c>
      <c r="AQ10" s="7">
        <v>1</v>
      </c>
      <c r="AR10" s="7">
        <v>4</v>
      </c>
      <c r="AS10" s="7">
        <v>2</v>
      </c>
      <c r="AT10" s="7">
        <v>3</v>
      </c>
      <c r="AU10" s="7">
        <v>1</v>
      </c>
      <c r="AV10" s="7">
        <v>4</v>
      </c>
      <c r="AW10" s="7">
        <v>2</v>
      </c>
      <c r="AX10" s="7">
        <v>4</v>
      </c>
      <c r="AY10" s="7">
        <v>2</v>
      </c>
      <c r="AZ10" s="34">
        <f>AVERAGE(AH10,AI10,AT10,AV10)</f>
        <v>4</v>
      </c>
      <c r="BA10" s="34">
        <f>AVERAGE(AJ10,AM10,AN10,AW10)</f>
        <v>1.75</v>
      </c>
      <c r="BB10" s="34">
        <f>AVERAGE(AK10,AP10,AR10,AX10)</f>
        <v>3</v>
      </c>
      <c r="BC10" s="34">
        <f>AVERAGE(AL10,AO10,AQ10,AS10,AY10)</f>
        <v>1.4</v>
      </c>
      <c r="BD10" s="34">
        <f>AVERAGE(AZ:AZ)</f>
        <v>3.41</v>
      </c>
      <c r="BE10" s="34">
        <f>AVERAGE(BA:BA)</f>
        <v>2.4966666666666666</v>
      </c>
      <c r="BF10" s="34">
        <f>AVERAGE(BB:BB)</f>
        <v>3.0133333333333332</v>
      </c>
      <c r="BG10" s="34">
        <f>AVERAGE(BC:BC)</f>
        <v>2.4390000000000009</v>
      </c>
      <c r="BH10" s="36">
        <f>STDEVP(AZ:AZ)</f>
        <v>0.731596427911819</v>
      </c>
      <c r="BI10" s="36">
        <f>STDEVP(BA:BA)</f>
        <v>0.82208407247812687</v>
      </c>
      <c r="BJ10" s="36">
        <f>STDEVP(BB:BB)</f>
        <v>0.87501746014325654</v>
      </c>
      <c r="BK10" s="36">
        <f>STDEVP(BC:BC)</f>
        <v>0.68134352569023027</v>
      </c>
      <c r="BL10" s="36">
        <f>(AZ10-BD10)/BH10</f>
        <v>0.80645555047886852</v>
      </c>
      <c r="BM10" s="36">
        <f>(BA10-BE10)/BI10</f>
        <v>-0.90826071403607334</v>
      </c>
      <c r="BN10" s="36">
        <f>(BB10-BF10)/BJ10</f>
        <v>-1.5237791176361537E-2</v>
      </c>
      <c r="BO10" s="36">
        <f>(BC10-BG10)/BK10</f>
        <v>-1.5249282642664717</v>
      </c>
      <c r="BP10" s="7">
        <v>2</v>
      </c>
      <c r="BQ10" s="7">
        <v>2</v>
      </c>
      <c r="BR10" s="7">
        <v>2</v>
      </c>
      <c r="BS10" s="7">
        <v>1</v>
      </c>
    </row>
    <row r="11" spans="1:71">
      <c r="A11" s="6" t="s">
        <v>237</v>
      </c>
      <c r="B11" s="7" t="s">
        <v>127</v>
      </c>
      <c r="C11" s="7">
        <v>56</v>
      </c>
      <c r="D11" s="7">
        <v>2</v>
      </c>
      <c r="E11" s="7">
        <v>18</v>
      </c>
      <c r="F11" s="8">
        <v>41564</v>
      </c>
      <c r="G11" s="9" t="s">
        <v>128</v>
      </c>
      <c r="H11" s="9" t="s">
        <v>289</v>
      </c>
      <c r="I11" s="7">
        <v>63</v>
      </c>
      <c r="J11" s="7">
        <v>100</v>
      </c>
      <c r="K11" s="7">
        <v>1</v>
      </c>
      <c r="L11" s="36">
        <f>I11/J11</f>
        <v>0.63</v>
      </c>
      <c r="M11" s="10">
        <v>6</v>
      </c>
      <c r="N11" s="10">
        <v>1</v>
      </c>
      <c r="O11" s="7">
        <v>95</v>
      </c>
      <c r="P11" s="12">
        <v>2</v>
      </c>
      <c r="Q11" s="7">
        <v>90</v>
      </c>
      <c r="R11" s="7">
        <f>O11-Q11</f>
        <v>5</v>
      </c>
      <c r="S11" s="7">
        <v>3</v>
      </c>
      <c r="T11" s="7">
        <v>3</v>
      </c>
      <c r="U11" s="7">
        <v>3</v>
      </c>
      <c r="V11" s="7">
        <v>1</v>
      </c>
      <c r="W11" s="7">
        <v>4</v>
      </c>
      <c r="X11" s="7">
        <v>4</v>
      </c>
      <c r="Y11" s="7">
        <v>5</v>
      </c>
      <c r="Z11" s="7">
        <v>5</v>
      </c>
      <c r="AA11" s="7">
        <v>3</v>
      </c>
      <c r="AB11" s="7">
        <v>5</v>
      </c>
      <c r="AC11" s="7">
        <v>2</v>
      </c>
      <c r="AD11" s="7">
        <v>3</v>
      </c>
      <c r="AE11" s="7">
        <v>4</v>
      </c>
      <c r="AF11" s="7">
        <v>4</v>
      </c>
      <c r="AG11" s="7">
        <v>4</v>
      </c>
      <c r="AH11" s="7">
        <v>3</v>
      </c>
      <c r="AI11" s="7">
        <v>4</v>
      </c>
      <c r="AJ11" s="7">
        <v>2</v>
      </c>
      <c r="AK11" s="7">
        <v>2</v>
      </c>
      <c r="AL11" s="7">
        <v>2</v>
      </c>
      <c r="AM11" s="7">
        <v>1</v>
      </c>
      <c r="AN11" s="7">
        <v>2</v>
      </c>
      <c r="AO11" s="7">
        <v>2</v>
      </c>
      <c r="AP11" s="7">
        <v>1</v>
      </c>
      <c r="AQ11" s="7">
        <v>1</v>
      </c>
      <c r="AR11" s="7">
        <v>3</v>
      </c>
      <c r="AS11" s="7">
        <v>1</v>
      </c>
      <c r="AT11" s="7">
        <v>3</v>
      </c>
      <c r="AU11" s="7">
        <v>1</v>
      </c>
      <c r="AV11" s="7">
        <v>2</v>
      </c>
      <c r="AW11" s="7">
        <v>1</v>
      </c>
      <c r="AX11" s="7">
        <v>2</v>
      </c>
      <c r="AY11" s="7">
        <v>2</v>
      </c>
      <c r="AZ11" s="34">
        <f>AVERAGE(AH11,AI11,AT11,AV11)</f>
        <v>3</v>
      </c>
      <c r="BA11" s="34">
        <f>AVERAGE(AJ11,AM11,AN11,AW11)</f>
        <v>1.5</v>
      </c>
      <c r="BB11" s="34">
        <f>AVERAGE(AK11,AP11,AR11,AX11)</f>
        <v>2</v>
      </c>
      <c r="BC11" s="34">
        <f>AVERAGE(AL11,AO11,AQ11,AS11,AY11)</f>
        <v>1.6</v>
      </c>
      <c r="BD11" s="34">
        <f>AVERAGE(AZ:AZ)</f>
        <v>3.41</v>
      </c>
      <c r="BE11" s="34">
        <f>AVERAGE(BA:BA)</f>
        <v>2.4966666666666666</v>
      </c>
      <c r="BF11" s="34">
        <f>AVERAGE(BB:BB)</f>
        <v>3.0133333333333332</v>
      </c>
      <c r="BG11" s="34">
        <f>AVERAGE(BC:BC)</f>
        <v>2.4390000000000009</v>
      </c>
      <c r="BH11" s="36">
        <f>STDEVP(AZ:AZ)</f>
        <v>0.731596427911819</v>
      </c>
      <c r="BI11" s="36">
        <f>STDEVP(BA:BA)</f>
        <v>0.82208407247812687</v>
      </c>
      <c r="BJ11" s="36">
        <f>STDEVP(BB:BB)</f>
        <v>0.87501746014325654</v>
      </c>
      <c r="BK11" s="36">
        <f>STDEVP(BC:BC)</f>
        <v>0.68134352569023027</v>
      </c>
      <c r="BL11" s="36">
        <f>(AZ11-BD11)/BH11</f>
        <v>-0.56041826389209537</v>
      </c>
      <c r="BM11" s="36">
        <f>(BA11-BE11)/BI11</f>
        <v>-1.2123658638249373</v>
      </c>
      <c r="BN11" s="36">
        <f>(BB11-BF11)/BJ11</f>
        <v>-1.1580721294034884</v>
      </c>
      <c r="BO11" s="36">
        <f>(BC11-BG11)/BK11</f>
        <v>-1.2313905810582964</v>
      </c>
      <c r="BP11" s="7">
        <v>2</v>
      </c>
      <c r="BQ11" s="7">
        <v>1</v>
      </c>
      <c r="BR11" s="7">
        <v>1</v>
      </c>
      <c r="BS11" s="7">
        <v>1</v>
      </c>
    </row>
    <row r="12" spans="1:71">
      <c r="A12" s="6" t="s">
        <v>237</v>
      </c>
      <c r="B12" s="7" t="s">
        <v>32</v>
      </c>
      <c r="C12" s="7">
        <v>25</v>
      </c>
      <c r="D12" s="7">
        <v>2</v>
      </c>
      <c r="E12" s="7">
        <v>19</v>
      </c>
      <c r="F12" s="8">
        <v>41564</v>
      </c>
      <c r="G12" s="9" t="s">
        <v>33</v>
      </c>
      <c r="H12" s="9" t="s">
        <v>297</v>
      </c>
      <c r="I12" s="7">
        <v>76</v>
      </c>
      <c r="J12" s="7">
        <v>100</v>
      </c>
      <c r="K12" s="7">
        <v>1</v>
      </c>
      <c r="L12" s="36">
        <f>I12/J12</f>
        <v>0.76</v>
      </c>
      <c r="M12" s="10">
        <v>7</v>
      </c>
      <c r="N12" s="10">
        <v>2</v>
      </c>
      <c r="O12" s="7">
        <v>80</v>
      </c>
      <c r="P12" s="12">
        <v>2</v>
      </c>
      <c r="Q12" s="7">
        <v>78</v>
      </c>
      <c r="R12" s="7">
        <f>O12-Q12</f>
        <v>2</v>
      </c>
      <c r="S12" s="7">
        <v>4</v>
      </c>
      <c r="T12" s="7">
        <v>4</v>
      </c>
      <c r="U12" s="7">
        <v>5</v>
      </c>
      <c r="V12" s="7">
        <v>2</v>
      </c>
      <c r="W12" s="7">
        <v>2</v>
      </c>
      <c r="X12" s="7">
        <v>4</v>
      </c>
      <c r="Y12" s="7">
        <v>4</v>
      </c>
      <c r="Z12" s="7">
        <v>4</v>
      </c>
      <c r="AA12" s="7">
        <v>4</v>
      </c>
      <c r="AB12" s="7">
        <v>4</v>
      </c>
      <c r="AC12" s="7">
        <v>4</v>
      </c>
      <c r="AD12" s="7">
        <v>3</v>
      </c>
      <c r="AE12" s="7">
        <v>4</v>
      </c>
      <c r="AF12" s="7">
        <v>3</v>
      </c>
      <c r="AG12" s="7">
        <v>4</v>
      </c>
      <c r="AH12" s="7">
        <v>4</v>
      </c>
      <c r="AI12" s="7">
        <v>4</v>
      </c>
      <c r="AJ12" s="7">
        <v>2</v>
      </c>
      <c r="AK12" s="7">
        <v>1</v>
      </c>
      <c r="AL12" s="7">
        <v>1</v>
      </c>
      <c r="AM12" s="7">
        <v>2</v>
      </c>
      <c r="AN12" s="7">
        <v>1</v>
      </c>
      <c r="AO12" s="7">
        <v>2</v>
      </c>
      <c r="AP12" s="7">
        <v>1</v>
      </c>
      <c r="AQ12" s="7">
        <v>1</v>
      </c>
      <c r="AR12" s="7">
        <v>2</v>
      </c>
      <c r="AS12" s="7">
        <v>2</v>
      </c>
      <c r="AT12" s="7">
        <v>3</v>
      </c>
      <c r="AU12" s="7">
        <v>1</v>
      </c>
      <c r="AV12" s="7">
        <v>3</v>
      </c>
      <c r="AW12" s="7">
        <v>1</v>
      </c>
      <c r="AX12" s="7">
        <v>2</v>
      </c>
      <c r="AY12" s="7">
        <v>2</v>
      </c>
      <c r="AZ12" s="34">
        <f>AVERAGE(AH12,AI12,AT12,AV12)</f>
        <v>3.5</v>
      </c>
      <c r="BA12" s="34">
        <f>AVERAGE(AJ12,AM12,AN12,AW12)</f>
        <v>1.5</v>
      </c>
      <c r="BB12" s="34">
        <f>AVERAGE(AK12,AP12,AR12,AX12)</f>
        <v>1.5</v>
      </c>
      <c r="BC12" s="34">
        <f>AVERAGE(AL12,AO12,AQ12,AS12,AY12)</f>
        <v>1.6</v>
      </c>
      <c r="BD12" s="34">
        <f>AVERAGE(AZ:AZ)</f>
        <v>3.41</v>
      </c>
      <c r="BE12" s="34">
        <f>AVERAGE(BA:BA)</f>
        <v>2.4966666666666666</v>
      </c>
      <c r="BF12" s="34">
        <f>AVERAGE(BB:BB)</f>
        <v>3.0133333333333332</v>
      </c>
      <c r="BG12" s="34">
        <f>AVERAGE(BC:BC)</f>
        <v>2.4390000000000009</v>
      </c>
      <c r="BH12" s="36">
        <f>STDEVP(AZ:AZ)</f>
        <v>0.731596427911819</v>
      </c>
      <c r="BI12" s="36">
        <f>STDEVP(BA:BA)</f>
        <v>0.82208407247812687</v>
      </c>
      <c r="BJ12" s="36">
        <f>STDEVP(BB:BB)</f>
        <v>0.87501746014325654</v>
      </c>
      <c r="BK12" s="36">
        <f>STDEVP(BC:BC)</f>
        <v>0.68134352569023027</v>
      </c>
      <c r="BL12" s="36">
        <f>(AZ12-BD12)/BH12</f>
        <v>0.12301864329338656</v>
      </c>
      <c r="BM12" s="36">
        <f>(BA12-BE12)/BI12</f>
        <v>-1.2123658638249373</v>
      </c>
      <c r="BN12" s="36">
        <f>(BB12-BF12)/BJ12</f>
        <v>-1.729489298517052</v>
      </c>
      <c r="BO12" s="36">
        <f>(BC12-BG12)/BK12</f>
        <v>-1.2313905810582964</v>
      </c>
      <c r="BP12" s="7">
        <v>2</v>
      </c>
      <c r="BQ12" s="7">
        <v>1</v>
      </c>
      <c r="BR12" s="7">
        <v>1</v>
      </c>
      <c r="BS12" s="7">
        <v>1</v>
      </c>
    </row>
    <row r="13" spans="1:71">
      <c r="A13" s="6" t="s">
        <v>237</v>
      </c>
      <c r="B13" s="7" t="s">
        <v>156</v>
      </c>
      <c r="C13" s="7">
        <v>77</v>
      </c>
      <c r="D13" s="7">
        <v>2</v>
      </c>
      <c r="E13" s="7">
        <v>20</v>
      </c>
      <c r="F13" s="8">
        <v>41564</v>
      </c>
      <c r="G13" s="9" t="s">
        <v>39</v>
      </c>
      <c r="H13" s="9" t="s">
        <v>297</v>
      </c>
      <c r="I13" s="7">
        <v>80</v>
      </c>
      <c r="J13" s="7">
        <v>100</v>
      </c>
      <c r="K13" s="7">
        <v>1</v>
      </c>
      <c r="L13" s="36">
        <f>I13/J13</f>
        <v>0.8</v>
      </c>
      <c r="M13" s="10">
        <v>8</v>
      </c>
      <c r="N13" s="10">
        <v>2</v>
      </c>
      <c r="O13" s="7">
        <v>72</v>
      </c>
      <c r="P13" s="12">
        <v>1</v>
      </c>
      <c r="Q13" s="7">
        <v>74</v>
      </c>
      <c r="R13" s="7">
        <f>O13-Q13</f>
        <v>-2</v>
      </c>
      <c r="S13" s="7">
        <v>3</v>
      </c>
      <c r="T13" s="7">
        <v>3</v>
      </c>
      <c r="U13" s="7">
        <v>2</v>
      </c>
      <c r="V13" s="7">
        <v>2</v>
      </c>
      <c r="W13" s="7">
        <v>4</v>
      </c>
      <c r="X13" s="7">
        <v>2</v>
      </c>
      <c r="Y13" s="7">
        <v>3</v>
      </c>
      <c r="Z13" s="7">
        <v>3</v>
      </c>
      <c r="AA13" s="7">
        <v>3</v>
      </c>
      <c r="AB13" s="7">
        <v>4</v>
      </c>
      <c r="AC13" s="7">
        <v>2</v>
      </c>
      <c r="AD13" s="7">
        <v>2</v>
      </c>
      <c r="AE13" s="7">
        <v>3</v>
      </c>
      <c r="AF13" s="7">
        <v>2</v>
      </c>
      <c r="AG13" s="7">
        <v>2</v>
      </c>
      <c r="AH13" s="7">
        <v>4</v>
      </c>
      <c r="AI13" s="7">
        <v>3</v>
      </c>
      <c r="AJ13" s="7">
        <v>1</v>
      </c>
      <c r="AK13" s="7">
        <v>4</v>
      </c>
      <c r="AL13" s="7">
        <v>2</v>
      </c>
      <c r="AM13" s="7">
        <v>3</v>
      </c>
      <c r="AN13" s="7">
        <v>2</v>
      </c>
      <c r="AO13" s="7">
        <v>2</v>
      </c>
      <c r="AP13" s="7">
        <v>3</v>
      </c>
      <c r="AQ13" s="7">
        <v>1</v>
      </c>
      <c r="AR13" s="7">
        <v>3</v>
      </c>
      <c r="AS13" s="7">
        <v>1</v>
      </c>
      <c r="AT13" s="7">
        <v>4</v>
      </c>
      <c r="AU13" s="7">
        <v>1</v>
      </c>
      <c r="AV13" s="7">
        <v>1</v>
      </c>
      <c r="AW13" s="7">
        <v>2</v>
      </c>
      <c r="AX13" s="7">
        <v>2</v>
      </c>
      <c r="AY13" s="7">
        <v>2</v>
      </c>
      <c r="AZ13" s="34">
        <f>AVERAGE(AH13,AI13,AT13,AV13)</f>
        <v>3</v>
      </c>
      <c r="BA13" s="34">
        <f>AVERAGE(AJ13,AM13,AN13,AW13)</f>
        <v>2</v>
      </c>
      <c r="BB13" s="34">
        <f>AVERAGE(AK13,AP13,AR13,AX13)</f>
        <v>3</v>
      </c>
      <c r="BC13" s="34">
        <f>AVERAGE(AL13,AO13,AQ13,AS13,AY13)</f>
        <v>1.6</v>
      </c>
      <c r="BD13" s="34">
        <f>AVERAGE(AZ:AZ)</f>
        <v>3.41</v>
      </c>
      <c r="BE13" s="34">
        <f>AVERAGE(BA:BA)</f>
        <v>2.4966666666666666</v>
      </c>
      <c r="BF13" s="34">
        <f>AVERAGE(BB:BB)</f>
        <v>3.0133333333333332</v>
      </c>
      <c r="BG13" s="34">
        <f>AVERAGE(BC:BC)</f>
        <v>2.4390000000000009</v>
      </c>
      <c r="BH13" s="36">
        <f>STDEVP(AZ:AZ)</f>
        <v>0.731596427911819</v>
      </c>
      <c r="BI13" s="36">
        <f>STDEVP(BA:BA)</f>
        <v>0.82208407247812687</v>
      </c>
      <c r="BJ13" s="36">
        <f>STDEVP(BB:BB)</f>
        <v>0.87501746014325654</v>
      </c>
      <c r="BK13" s="36">
        <f>STDEVP(BC:BC)</f>
        <v>0.68134352569023027</v>
      </c>
      <c r="BL13" s="36">
        <f>(AZ13-BD13)/BH13</f>
        <v>-0.56041826389209537</v>
      </c>
      <c r="BM13" s="36">
        <f>(BA13-BE13)/BI13</f>
        <v>-0.60415556424720951</v>
      </c>
      <c r="BN13" s="36">
        <f>(BB13-BF13)/BJ13</f>
        <v>-1.5237791176361537E-2</v>
      </c>
      <c r="BO13" s="36">
        <f>(BC13-BG13)/BK13</f>
        <v>-1.2313905810582964</v>
      </c>
      <c r="BP13" s="7">
        <v>2</v>
      </c>
      <c r="BQ13" s="7">
        <v>2</v>
      </c>
      <c r="BR13" s="7">
        <v>2</v>
      </c>
      <c r="BS13" s="7">
        <v>1</v>
      </c>
    </row>
    <row r="14" spans="1:71">
      <c r="A14" s="6" t="s">
        <v>238</v>
      </c>
      <c r="B14" s="10" t="s">
        <v>207</v>
      </c>
      <c r="C14" s="11">
        <v>115</v>
      </c>
      <c r="D14" s="12">
        <v>2</v>
      </c>
      <c r="E14" s="12">
        <v>43</v>
      </c>
      <c r="F14" s="13">
        <v>41571</v>
      </c>
      <c r="G14" s="14" t="s">
        <v>206</v>
      </c>
      <c r="H14" s="14" t="s">
        <v>287</v>
      </c>
      <c r="I14" s="12">
        <v>42</v>
      </c>
      <c r="J14" s="12">
        <v>60</v>
      </c>
      <c r="K14" s="12">
        <v>0</v>
      </c>
      <c r="L14" s="36">
        <f>I14/J14</f>
        <v>0.7</v>
      </c>
      <c r="M14" s="10">
        <v>7</v>
      </c>
      <c r="N14" s="10">
        <v>1</v>
      </c>
      <c r="O14" s="12">
        <v>65</v>
      </c>
      <c r="P14" s="12">
        <v>1</v>
      </c>
      <c r="Q14" s="12">
        <v>69</v>
      </c>
      <c r="R14" s="7">
        <f>O14-Q14</f>
        <v>-4</v>
      </c>
      <c r="S14" s="12">
        <v>5</v>
      </c>
      <c r="T14" s="12">
        <v>4</v>
      </c>
      <c r="U14" s="12">
        <v>3</v>
      </c>
      <c r="V14" s="12">
        <v>1</v>
      </c>
      <c r="W14" s="12">
        <v>3</v>
      </c>
      <c r="X14" s="12">
        <v>5</v>
      </c>
      <c r="Y14" s="12">
        <v>5</v>
      </c>
      <c r="Z14" s="12">
        <v>5</v>
      </c>
      <c r="AA14" s="12">
        <v>4</v>
      </c>
      <c r="AB14" s="12">
        <v>4</v>
      </c>
      <c r="AC14" s="12">
        <v>3</v>
      </c>
      <c r="AD14" s="12">
        <v>4</v>
      </c>
      <c r="AE14" s="12">
        <v>4</v>
      </c>
      <c r="AF14" s="12">
        <v>4</v>
      </c>
      <c r="AG14" s="12">
        <v>4</v>
      </c>
      <c r="AH14" s="12">
        <v>4</v>
      </c>
      <c r="AI14" s="12">
        <v>5</v>
      </c>
      <c r="AJ14" s="12">
        <v>2</v>
      </c>
      <c r="AK14" s="12">
        <v>4</v>
      </c>
      <c r="AL14" s="12">
        <v>1</v>
      </c>
      <c r="AM14" s="12">
        <v>2</v>
      </c>
      <c r="AN14" s="12">
        <v>2</v>
      </c>
      <c r="AO14" s="12">
        <v>1</v>
      </c>
      <c r="AP14" s="12">
        <v>2</v>
      </c>
      <c r="AQ14" s="12">
        <v>2</v>
      </c>
      <c r="AR14" s="12">
        <v>2</v>
      </c>
      <c r="AS14" s="12">
        <v>2</v>
      </c>
      <c r="AT14" s="12">
        <v>5</v>
      </c>
      <c r="AU14" s="12">
        <v>1</v>
      </c>
      <c r="AV14" s="12">
        <v>5</v>
      </c>
      <c r="AW14" s="12">
        <v>1</v>
      </c>
      <c r="AX14" s="12">
        <v>2</v>
      </c>
      <c r="AY14" s="12">
        <v>2</v>
      </c>
      <c r="AZ14" s="34">
        <f>AVERAGE(AH14,AI14,AT14,AV14)</f>
        <v>4.75</v>
      </c>
      <c r="BA14" s="34">
        <f>AVERAGE(AJ14,AM14,AN14,AW14)</f>
        <v>1.75</v>
      </c>
      <c r="BB14" s="34">
        <f>AVERAGE(AK14,AP14,AR14,AX14)</f>
        <v>2.5</v>
      </c>
      <c r="BC14" s="34">
        <f>AVERAGE(AL14,AO14,AQ14,AS14,AY14)</f>
        <v>1.6</v>
      </c>
      <c r="BD14" s="34">
        <f>AVERAGE(AZ:AZ)</f>
        <v>3.41</v>
      </c>
      <c r="BE14" s="34">
        <f>AVERAGE(BA:BA)</f>
        <v>2.4966666666666666</v>
      </c>
      <c r="BF14" s="34">
        <f>AVERAGE(BB:BB)</f>
        <v>3.0133333333333332</v>
      </c>
      <c r="BG14" s="34">
        <f>AVERAGE(BC:BC)</f>
        <v>2.4390000000000009</v>
      </c>
      <c r="BH14" s="36">
        <f>STDEVP(AZ:AZ)</f>
        <v>0.731596427911819</v>
      </c>
      <c r="BI14" s="36">
        <f>STDEVP(BA:BA)</f>
        <v>0.82208407247812687</v>
      </c>
      <c r="BJ14" s="36">
        <f>STDEVP(BB:BB)</f>
        <v>0.87501746014325654</v>
      </c>
      <c r="BK14" s="36">
        <f>STDEVP(BC:BC)</f>
        <v>0.68134352569023027</v>
      </c>
      <c r="BL14" s="36">
        <f>(AZ14-BD14)/BH14</f>
        <v>1.8316109112570915</v>
      </c>
      <c r="BM14" s="36">
        <f>(BA14-BE14)/BI14</f>
        <v>-0.90826071403607334</v>
      </c>
      <c r="BN14" s="36">
        <f>(BB14-BF14)/BJ14</f>
        <v>-0.58665496028992503</v>
      </c>
      <c r="BO14" s="36">
        <f>(BC14-BG14)/BK14</f>
        <v>-1.2313905810582964</v>
      </c>
      <c r="BP14" s="7">
        <v>3</v>
      </c>
      <c r="BQ14" s="7">
        <v>2</v>
      </c>
      <c r="BR14" s="7">
        <v>2</v>
      </c>
      <c r="BS14" s="7">
        <v>1</v>
      </c>
    </row>
    <row r="15" spans="1:71">
      <c r="A15" s="6" t="s">
        <v>237</v>
      </c>
      <c r="C15" s="7">
        <v>72</v>
      </c>
      <c r="D15" s="7">
        <v>2</v>
      </c>
      <c r="E15" s="7">
        <v>21</v>
      </c>
      <c r="F15" s="8">
        <v>41564</v>
      </c>
      <c r="G15" s="9" t="s">
        <v>139</v>
      </c>
      <c r="H15" s="9" t="s">
        <v>289</v>
      </c>
      <c r="I15" s="7">
        <v>100</v>
      </c>
      <c r="J15" s="7">
        <v>100</v>
      </c>
      <c r="K15" s="7">
        <v>1</v>
      </c>
      <c r="L15" s="36">
        <f>I15/J15</f>
        <v>1</v>
      </c>
      <c r="M15" s="10">
        <v>10</v>
      </c>
      <c r="N15" s="10">
        <v>2</v>
      </c>
      <c r="O15" s="7">
        <v>82</v>
      </c>
      <c r="P15" s="12">
        <v>2</v>
      </c>
      <c r="Q15" s="7">
        <v>86</v>
      </c>
      <c r="R15" s="7">
        <f>O15-Q15</f>
        <v>-4</v>
      </c>
      <c r="S15" s="7">
        <v>5</v>
      </c>
      <c r="T15" s="7">
        <v>5</v>
      </c>
      <c r="U15" s="7">
        <v>3</v>
      </c>
      <c r="V15" s="7">
        <v>1</v>
      </c>
      <c r="W15" s="7">
        <v>3</v>
      </c>
      <c r="X15" s="7">
        <v>5</v>
      </c>
      <c r="Y15" s="7">
        <v>5</v>
      </c>
      <c r="Z15" s="7">
        <v>4</v>
      </c>
      <c r="AA15" s="7">
        <v>4</v>
      </c>
      <c r="AB15" s="7">
        <v>5</v>
      </c>
      <c r="AC15" s="7">
        <v>3</v>
      </c>
      <c r="AD15" s="7">
        <v>5</v>
      </c>
      <c r="AE15" s="7">
        <v>3</v>
      </c>
      <c r="AF15" s="7">
        <v>3</v>
      </c>
      <c r="AG15" s="7">
        <v>5</v>
      </c>
      <c r="AH15" s="7">
        <v>5</v>
      </c>
      <c r="AI15" s="7">
        <v>5</v>
      </c>
      <c r="AJ15" s="7">
        <v>1</v>
      </c>
      <c r="AK15" s="7">
        <v>4</v>
      </c>
      <c r="AL15" s="7">
        <v>2</v>
      </c>
      <c r="AM15" s="7">
        <v>1</v>
      </c>
      <c r="AN15" s="7">
        <v>2</v>
      </c>
      <c r="AO15" s="7">
        <v>1</v>
      </c>
      <c r="AP15" s="7">
        <v>2</v>
      </c>
      <c r="AQ15" s="7">
        <v>2</v>
      </c>
      <c r="AR15" s="7">
        <v>1</v>
      </c>
      <c r="AS15" s="7">
        <v>1</v>
      </c>
      <c r="AT15" s="7">
        <v>5</v>
      </c>
      <c r="AU15" s="7">
        <v>1</v>
      </c>
      <c r="AV15" s="7">
        <v>5</v>
      </c>
      <c r="AW15" s="7">
        <v>1</v>
      </c>
      <c r="AX15" s="7">
        <v>2</v>
      </c>
      <c r="AY15" s="7">
        <v>2</v>
      </c>
      <c r="AZ15" s="34">
        <f>AVERAGE(AH15,AI15,AT15,AV15)</f>
        <v>5</v>
      </c>
      <c r="BA15" s="34">
        <f>AVERAGE(AJ15,AM15,AN15,AW15)</f>
        <v>1.25</v>
      </c>
      <c r="BB15" s="34">
        <f>AVERAGE(AK15,AP15,AR15,AX15)</f>
        <v>2.25</v>
      </c>
      <c r="BC15" s="34">
        <f>AVERAGE(AL15,AO15,AQ15,AS15,AY15)</f>
        <v>1.6</v>
      </c>
      <c r="BD15" s="34">
        <f>AVERAGE(AZ:AZ)</f>
        <v>3.41</v>
      </c>
      <c r="BE15" s="34">
        <f>AVERAGE(BA:BA)</f>
        <v>2.4966666666666666</v>
      </c>
      <c r="BF15" s="34">
        <f>AVERAGE(BB:BB)</f>
        <v>3.0133333333333332</v>
      </c>
      <c r="BG15" s="34">
        <f>AVERAGE(BC:BC)</f>
        <v>2.4390000000000009</v>
      </c>
      <c r="BH15" s="36">
        <f>STDEVP(AZ:AZ)</f>
        <v>0.731596427911819</v>
      </c>
      <c r="BI15" s="36">
        <f>STDEVP(BA:BA)</f>
        <v>0.82208407247812687</v>
      </c>
      <c r="BJ15" s="36">
        <f>STDEVP(BB:BB)</f>
        <v>0.87501746014325654</v>
      </c>
      <c r="BK15" s="36">
        <f>STDEVP(BC:BC)</f>
        <v>0.68134352569023027</v>
      </c>
      <c r="BL15" s="36">
        <f>(AZ15-BD15)/BH15</f>
        <v>2.1733293648498324</v>
      </c>
      <c r="BM15" s="36">
        <f>(BA15-BE15)/BI15</f>
        <v>-1.5164710136138011</v>
      </c>
      <c r="BN15" s="36">
        <f>(BB15-BF15)/BJ15</f>
        <v>-0.87236354484670675</v>
      </c>
      <c r="BO15" s="36">
        <f>(BC15-BG15)/BK15</f>
        <v>-1.2313905810582964</v>
      </c>
      <c r="BP15" s="7">
        <v>3</v>
      </c>
      <c r="BQ15" s="7">
        <v>1</v>
      </c>
      <c r="BR15" s="7">
        <v>2</v>
      </c>
      <c r="BS15" s="7">
        <v>1</v>
      </c>
    </row>
    <row r="16" spans="1:71">
      <c r="A16" s="6" t="s">
        <v>238</v>
      </c>
      <c r="B16" s="15" t="s">
        <v>211</v>
      </c>
      <c r="C16" s="16">
        <v>119</v>
      </c>
      <c r="D16" s="17">
        <v>2</v>
      </c>
      <c r="E16" s="17">
        <v>18</v>
      </c>
      <c r="F16" s="13">
        <v>41571</v>
      </c>
      <c r="G16" s="18" t="s">
        <v>212</v>
      </c>
      <c r="H16" s="18" t="s">
        <v>283</v>
      </c>
      <c r="I16" s="17">
        <v>100</v>
      </c>
      <c r="J16" s="17">
        <v>100</v>
      </c>
      <c r="K16" s="7">
        <v>1</v>
      </c>
      <c r="L16" s="36">
        <f>I16/J16</f>
        <v>1</v>
      </c>
      <c r="M16" s="10">
        <v>10</v>
      </c>
      <c r="N16" s="10">
        <v>2</v>
      </c>
      <c r="O16" s="17">
        <v>61</v>
      </c>
      <c r="P16" s="12">
        <v>1</v>
      </c>
      <c r="Q16" s="17">
        <v>65</v>
      </c>
      <c r="R16" s="7">
        <f>O16-Q16</f>
        <v>-4</v>
      </c>
      <c r="S16" s="17">
        <v>4</v>
      </c>
      <c r="T16" s="17">
        <v>5</v>
      </c>
      <c r="U16" s="17">
        <v>4</v>
      </c>
      <c r="V16" s="17">
        <v>1</v>
      </c>
      <c r="W16" s="17">
        <v>3</v>
      </c>
      <c r="X16" s="17">
        <v>4</v>
      </c>
      <c r="Y16" s="17">
        <v>5</v>
      </c>
      <c r="Z16" s="17">
        <v>5</v>
      </c>
      <c r="AA16" s="17">
        <v>4</v>
      </c>
      <c r="AB16" s="17">
        <v>5</v>
      </c>
      <c r="AC16" s="17">
        <v>3</v>
      </c>
      <c r="AD16" s="17">
        <v>4</v>
      </c>
      <c r="AE16" s="17">
        <v>5</v>
      </c>
      <c r="AF16" s="17">
        <v>3</v>
      </c>
      <c r="AG16" s="17">
        <v>4</v>
      </c>
      <c r="AH16" s="17">
        <v>4</v>
      </c>
      <c r="AI16" s="17">
        <v>5</v>
      </c>
      <c r="AJ16" s="17">
        <v>2</v>
      </c>
      <c r="AK16" s="17">
        <v>4</v>
      </c>
      <c r="AL16" s="17">
        <v>1</v>
      </c>
      <c r="AM16" s="17">
        <v>1</v>
      </c>
      <c r="AN16" s="17">
        <v>4</v>
      </c>
      <c r="AO16" s="17">
        <v>2</v>
      </c>
      <c r="AP16" s="17">
        <v>4</v>
      </c>
      <c r="AQ16" s="17">
        <v>2</v>
      </c>
      <c r="AR16" s="17">
        <v>3</v>
      </c>
      <c r="AS16" s="17">
        <v>1</v>
      </c>
      <c r="AT16" s="17">
        <v>5</v>
      </c>
      <c r="AU16" s="17">
        <v>3</v>
      </c>
      <c r="AV16" s="17">
        <v>4</v>
      </c>
      <c r="AW16" s="17">
        <v>3</v>
      </c>
      <c r="AX16" s="17">
        <v>3</v>
      </c>
      <c r="AY16" s="17">
        <v>2</v>
      </c>
      <c r="AZ16" s="34">
        <f>AVERAGE(AH16,AI16,AT16,AV16)</f>
        <v>4.5</v>
      </c>
      <c r="BA16" s="34">
        <f>AVERAGE(AJ16,AM16,AN16,AW16)</f>
        <v>2.5</v>
      </c>
      <c r="BB16" s="34">
        <f>AVERAGE(AK16,AP16,AR16,AX16)</f>
        <v>3.5</v>
      </c>
      <c r="BC16" s="34">
        <f>AVERAGE(AL16,AO16,AQ16,AS16,AY16)</f>
        <v>1.6</v>
      </c>
      <c r="BD16" s="34">
        <f>AVERAGE(AZ:AZ)</f>
        <v>3.41</v>
      </c>
      <c r="BE16" s="34">
        <f>AVERAGE(BA:BA)</f>
        <v>2.4966666666666666</v>
      </c>
      <c r="BF16" s="34">
        <f>AVERAGE(BB:BB)</f>
        <v>3.0133333333333332</v>
      </c>
      <c r="BG16" s="34">
        <f>AVERAGE(BC:BC)</f>
        <v>2.4390000000000009</v>
      </c>
      <c r="BH16" s="36">
        <f>STDEVP(AZ:AZ)</f>
        <v>0.731596427911819</v>
      </c>
      <c r="BI16" s="36">
        <f>STDEVP(BA:BA)</f>
        <v>0.82208407247812687</v>
      </c>
      <c r="BJ16" s="36">
        <f>STDEVP(BB:BB)</f>
        <v>0.87501746014325654</v>
      </c>
      <c r="BK16" s="36">
        <f>STDEVP(BC:BC)</f>
        <v>0.68134352569023027</v>
      </c>
      <c r="BL16" s="36">
        <f>(AZ16-BD16)/BH16</f>
        <v>1.4898924576643504</v>
      </c>
      <c r="BM16" s="36">
        <f>(BA16-BE16)/BI16</f>
        <v>4.0547353305182788E-3</v>
      </c>
      <c r="BN16" s="36">
        <f>(BB16-BF16)/BJ16</f>
        <v>0.55617937793720196</v>
      </c>
      <c r="BO16" s="36">
        <f>(BC16-BG16)/BK16</f>
        <v>-1.2313905810582964</v>
      </c>
      <c r="BP16" s="7">
        <v>3</v>
      </c>
      <c r="BQ16" s="7">
        <v>2</v>
      </c>
      <c r="BR16" s="7">
        <v>2</v>
      </c>
      <c r="BS16" s="7">
        <v>1</v>
      </c>
    </row>
    <row r="17" spans="1:71">
      <c r="A17" s="6" t="s">
        <v>238</v>
      </c>
      <c r="B17" s="10" t="s">
        <v>234</v>
      </c>
      <c r="C17" s="11">
        <v>302</v>
      </c>
      <c r="D17" s="12">
        <v>2</v>
      </c>
      <c r="E17" s="12">
        <v>24</v>
      </c>
      <c r="F17" s="13">
        <v>41571</v>
      </c>
      <c r="G17" s="14" t="s">
        <v>37</v>
      </c>
      <c r="H17" s="9" t="s">
        <v>284</v>
      </c>
      <c r="I17" s="12">
        <v>67</v>
      </c>
      <c r="J17" s="12">
        <v>100</v>
      </c>
      <c r="K17" s="7">
        <v>1</v>
      </c>
      <c r="L17" s="36">
        <f>I17/J17</f>
        <v>0.67</v>
      </c>
      <c r="M17" s="10">
        <v>6</v>
      </c>
      <c r="N17" s="10">
        <v>1</v>
      </c>
      <c r="O17" s="12">
        <v>80</v>
      </c>
      <c r="P17" s="12">
        <v>2</v>
      </c>
      <c r="Q17" s="12">
        <v>85</v>
      </c>
      <c r="R17" s="7">
        <f>O17-Q17</f>
        <v>-5</v>
      </c>
      <c r="S17" s="12">
        <v>3</v>
      </c>
      <c r="T17" s="12">
        <v>2</v>
      </c>
      <c r="U17" s="12">
        <v>2</v>
      </c>
      <c r="V17" s="12">
        <v>1</v>
      </c>
      <c r="W17" s="12">
        <v>5</v>
      </c>
      <c r="X17" s="12">
        <v>5</v>
      </c>
      <c r="Y17" s="12">
        <v>5</v>
      </c>
      <c r="Z17" s="12">
        <v>5</v>
      </c>
      <c r="AA17" s="12">
        <v>3</v>
      </c>
      <c r="AB17" s="12">
        <v>5</v>
      </c>
      <c r="AC17" s="12">
        <v>3</v>
      </c>
      <c r="AD17" s="12">
        <v>3</v>
      </c>
      <c r="AE17" s="12">
        <v>3</v>
      </c>
      <c r="AF17" s="12">
        <v>2</v>
      </c>
      <c r="AG17" s="12">
        <v>4</v>
      </c>
      <c r="AH17" s="12">
        <v>4</v>
      </c>
      <c r="AI17" s="12">
        <v>3</v>
      </c>
      <c r="AJ17" s="12">
        <v>1</v>
      </c>
      <c r="AK17" s="12">
        <v>3</v>
      </c>
      <c r="AL17" s="12">
        <v>3</v>
      </c>
      <c r="AM17" s="12">
        <v>2</v>
      </c>
      <c r="AN17" s="12">
        <v>3</v>
      </c>
      <c r="AO17" s="12">
        <v>1</v>
      </c>
      <c r="AP17" s="12">
        <v>2</v>
      </c>
      <c r="AQ17" s="12">
        <v>1</v>
      </c>
      <c r="AR17" s="12">
        <v>2</v>
      </c>
      <c r="AS17" s="12">
        <v>1</v>
      </c>
      <c r="AT17" s="12">
        <v>3</v>
      </c>
      <c r="AU17" s="12">
        <v>3</v>
      </c>
      <c r="AV17" s="12">
        <v>3</v>
      </c>
      <c r="AW17" s="12">
        <v>4</v>
      </c>
      <c r="AX17" s="12">
        <v>2</v>
      </c>
      <c r="AY17" s="12">
        <v>2</v>
      </c>
      <c r="AZ17" s="34">
        <f>AVERAGE(AH17,AI17,AT17,AV17)</f>
        <v>3.25</v>
      </c>
      <c r="BA17" s="34">
        <f>AVERAGE(AJ17,AM17,AN17,AW17)</f>
        <v>2.5</v>
      </c>
      <c r="BB17" s="34">
        <f>AVERAGE(AK17,AP17,AR17,AX17)</f>
        <v>2.25</v>
      </c>
      <c r="BC17" s="34">
        <f>AVERAGE(AL17,AO17,AQ17,AS17,AY17)</f>
        <v>1.6</v>
      </c>
      <c r="BD17" s="34">
        <f>AVERAGE(AZ:AZ)</f>
        <v>3.41</v>
      </c>
      <c r="BE17" s="34">
        <f>AVERAGE(BA:BA)</f>
        <v>2.4966666666666666</v>
      </c>
      <c r="BF17" s="34">
        <f>AVERAGE(BB:BB)</f>
        <v>3.0133333333333332</v>
      </c>
      <c r="BG17" s="34">
        <f>AVERAGE(BC:BC)</f>
        <v>2.4390000000000009</v>
      </c>
      <c r="BH17" s="36">
        <f>STDEVP(AZ:AZ)</f>
        <v>0.731596427911819</v>
      </c>
      <c r="BI17" s="36">
        <f>STDEVP(BA:BA)</f>
        <v>0.82208407247812687</v>
      </c>
      <c r="BJ17" s="36">
        <f>STDEVP(BB:BB)</f>
        <v>0.87501746014325654</v>
      </c>
      <c r="BK17" s="36">
        <f>STDEVP(BC:BC)</f>
        <v>0.68134352569023027</v>
      </c>
      <c r="BL17" s="36">
        <f>(AZ17-BD17)/BH17</f>
        <v>-0.21869981029935442</v>
      </c>
      <c r="BM17" s="36">
        <f>(BA17-BE17)/BI17</f>
        <v>4.0547353305182788E-3</v>
      </c>
      <c r="BN17" s="36">
        <f>(BB17-BF17)/BJ17</f>
        <v>-0.87236354484670675</v>
      </c>
      <c r="BO17" s="36">
        <f>(BC17-BG17)/BK17</f>
        <v>-1.2313905810582964</v>
      </c>
      <c r="BP17" s="7">
        <v>2</v>
      </c>
      <c r="BQ17" s="7">
        <v>2</v>
      </c>
      <c r="BR17" s="7">
        <v>2</v>
      </c>
      <c r="BS17" s="7">
        <v>1</v>
      </c>
    </row>
    <row r="18" spans="1:71">
      <c r="A18" s="6" t="s">
        <v>238</v>
      </c>
      <c r="B18" s="10" t="s">
        <v>171</v>
      </c>
      <c r="C18" s="11">
        <v>92</v>
      </c>
      <c r="D18" s="12">
        <v>2</v>
      </c>
      <c r="E18" s="12">
        <v>20</v>
      </c>
      <c r="F18" s="13">
        <v>41571</v>
      </c>
      <c r="G18" s="14" t="s">
        <v>172</v>
      </c>
      <c r="H18" s="14" t="s">
        <v>298</v>
      </c>
      <c r="I18" s="12">
        <v>85</v>
      </c>
      <c r="J18" s="12">
        <v>100</v>
      </c>
      <c r="K18" s="7">
        <v>1</v>
      </c>
      <c r="L18" s="36">
        <f>I18/J18</f>
        <v>0.85</v>
      </c>
      <c r="M18" s="10">
        <v>8</v>
      </c>
      <c r="N18" s="10">
        <v>2</v>
      </c>
      <c r="O18" s="12">
        <v>67</v>
      </c>
      <c r="P18" s="12">
        <v>1</v>
      </c>
      <c r="Q18" s="12">
        <v>74</v>
      </c>
      <c r="R18" s="7">
        <f>O18-Q18</f>
        <v>-7</v>
      </c>
      <c r="S18" s="12">
        <v>5</v>
      </c>
      <c r="T18" s="12">
        <v>3</v>
      </c>
      <c r="U18" s="12">
        <v>3</v>
      </c>
      <c r="V18" s="12">
        <v>2</v>
      </c>
      <c r="W18" s="12">
        <v>4</v>
      </c>
      <c r="X18" s="12">
        <v>3</v>
      </c>
      <c r="Y18" s="12">
        <v>5</v>
      </c>
      <c r="Z18" s="12">
        <v>2</v>
      </c>
      <c r="AA18" s="12">
        <v>3</v>
      </c>
      <c r="AB18" s="12">
        <v>2</v>
      </c>
      <c r="AC18" s="12">
        <v>1</v>
      </c>
      <c r="AD18" s="12">
        <v>4</v>
      </c>
      <c r="AE18" s="12">
        <v>5</v>
      </c>
      <c r="AF18" s="12">
        <v>1</v>
      </c>
      <c r="AG18" s="12">
        <v>4</v>
      </c>
      <c r="AH18" s="12">
        <v>5</v>
      </c>
      <c r="AI18" s="12">
        <v>5</v>
      </c>
      <c r="AJ18" s="12">
        <v>1</v>
      </c>
      <c r="AK18" s="12">
        <v>3</v>
      </c>
      <c r="AL18" s="12">
        <v>2</v>
      </c>
      <c r="AM18" s="12">
        <v>1</v>
      </c>
      <c r="AN18" s="12">
        <v>1</v>
      </c>
      <c r="AO18" s="12">
        <v>2</v>
      </c>
      <c r="AP18" s="12">
        <v>2</v>
      </c>
      <c r="AQ18" s="12">
        <v>1</v>
      </c>
      <c r="AR18" s="12">
        <v>4</v>
      </c>
      <c r="AS18" s="12">
        <v>2</v>
      </c>
      <c r="AT18" s="12">
        <v>5</v>
      </c>
      <c r="AU18" s="12">
        <v>1</v>
      </c>
      <c r="AV18" s="12">
        <v>3</v>
      </c>
      <c r="AW18" s="12">
        <v>1</v>
      </c>
      <c r="AX18" s="12">
        <v>2</v>
      </c>
      <c r="AY18" s="12">
        <v>1</v>
      </c>
      <c r="AZ18" s="34">
        <f>AVERAGE(AH18,AI18,AT18,AV18)</f>
        <v>4.5</v>
      </c>
      <c r="BA18" s="34">
        <f>AVERAGE(AJ18,AM18,AN18,AW18)</f>
        <v>1</v>
      </c>
      <c r="BB18" s="34">
        <f>AVERAGE(AK18,AP18,AR18,AX18)</f>
        <v>2.75</v>
      </c>
      <c r="BC18" s="34">
        <f>AVERAGE(AL18,AO18,AQ18,AS18,AY18)</f>
        <v>1.6</v>
      </c>
      <c r="BD18" s="34">
        <f>AVERAGE(AZ:AZ)</f>
        <v>3.41</v>
      </c>
      <c r="BE18" s="34">
        <f>AVERAGE(BA:BA)</f>
        <v>2.4966666666666666</v>
      </c>
      <c r="BF18" s="34">
        <f>AVERAGE(BB:BB)</f>
        <v>3.0133333333333332</v>
      </c>
      <c r="BG18" s="34">
        <f>AVERAGE(BC:BC)</f>
        <v>2.4390000000000009</v>
      </c>
      <c r="BH18" s="36">
        <f>STDEVP(AZ:AZ)</f>
        <v>0.731596427911819</v>
      </c>
      <c r="BI18" s="36">
        <f>STDEVP(BA:BA)</f>
        <v>0.82208407247812687</v>
      </c>
      <c r="BJ18" s="36">
        <f>STDEVP(BB:BB)</f>
        <v>0.87501746014325654</v>
      </c>
      <c r="BK18" s="36">
        <f>STDEVP(BC:BC)</f>
        <v>0.68134352569023027</v>
      </c>
      <c r="BL18" s="36">
        <f>(AZ18-BD18)/BH18</f>
        <v>1.4898924576643504</v>
      </c>
      <c r="BM18" s="36">
        <f>(BA18-BE18)/BI18</f>
        <v>-1.8205761634026649</v>
      </c>
      <c r="BN18" s="36">
        <f>(BB18-BF18)/BJ18</f>
        <v>-0.30094637573314326</v>
      </c>
      <c r="BO18" s="36">
        <f>(BC18-BG18)/BK18</f>
        <v>-1.2313905810582964</v>
      </c>
      <c r="BP18" s="7">
        <v>3</v>
      </c>
      <c r="BQ18" s="7">
        <v>1</v>
      </c>
      <c r="BR18" s="7">
        <v>2</v>
      </c>
      <c r="BS18" s="7">
        <v>1</v>
      </c>
    </row>
    <row r="19" spans="1:71">
      <c r="A19" s="6" t="s">
        <v>238</v>
      </c>
      <c r="B19" s="10" t="s">
        <v>195</v>
      </c>
      <c r="C19" s="11">
        <v>107</v>
      </c>
      <c r="D19" s="12">
        <v>2</v>
      </c>
      <c r="E19" s="12">
        <v>21</v>
      </c>
      <c r="F19" s="13">
        <v>41571</v>
      </c>
      <c r="G19" s="14" t="s">
        <v>196</v>
      </c>
      <c r="H19" s="14" t="s">
        <v>289</v>
      </c>
      <c r="I19" s="12">
        <v>76</v>
      </c>
      <c r="J19" s="12">
        <v>100</v>
      </c>
      <c r="K19" s="7">
        <v>1</v>
      </c>
      <c r="L19" s="36">
        <f>I19/J19</f>
        <v>0.76</v>
      </c>
      <c r="M19" s="10">
        <v>7</v>
      </c>
      <c r="N19" s="10">
        <v>2</v>
      </c>
      <c r="O19" s="12">
        <v>99</v>
      </c>
      <c r="P19" s="12">
        <v>2</v>
      </c>
      <c r="Q19" s="12">
        <v>108</v>
      </c>
      <c r="R19" s="7">
        <f>O19-Q19</f>
        <v>-9</v>
      </c>
      <c r="S19" s="12">
        <v>3</v>
      </c>
      <c r="T19" s="12">
        <v>3</v>
      </c>
      <c r="U19" s="12">
        <v>2</v>
      </c>
      <c r="V19" s="12">
        <v>1</v>
      </c>
      <c r="W19" s="12">
        <v>4</v>
      </c>
      <c r="X19" s="12">
        <v>4</v>
      </c>
      <c r="Y19" s="12">
        <v>4</v>
      </c>
      <c r="Z19" s="12">
        <v>5</v>
      </c>
      <c r="AA19" s="12">
        <v>3</v>
      </c>
      <c r="AB19" s="12">
        <v>4</v>
      </c>
      <c r="AC19" s="12">
        <v>2</v>
      </c>
      <c r="AD19" s="12">
        <v>3</v>
      </c>
      <c r="AE19" s="12">
        <v>2</v>
      </c>
      <c r="AF19" s="12">
        <v>2</v>
      </c>
      <c r="AG19" s="12">
        <v>4</v>
      </c>
      <c r="AH19" s="12">
        <v>3</v>
      </c>
      <c r="AI19" s="12">
        <v>4</v>
      </c>
      <c r="AJ19" s="12">
        <v>2</v>
      </c>
      <c r="AK19" s="12">
        <v>4</v>
      </c>
      <c r="AL19" s="12">
        <v>2</v>
      </c>
      <c r="AM19" s="12">
        <v>2</v>
      </c>
      <c r="AN19" s="12">
        <v>2</v>
      </c>
      <c r="AO19" s="12">
        <v>2</v>
      </c>
      <c r="AP19" s="12">
        <v>3</v>
      </c>
      <c r="AQ19" s="12">
        <v>1</v>
      </c>
      <c r="AR19" s="12">
        <v>2</v>
      </c>
      <c r="AS19" s="12">
        <v>1</v>
      </c>
      <c r="AT19" s="12">
        <v>3</v>
      </c>
      <c r="AU19" s="12">
        <v>1</v>
      </c>
      <c r="AV19" s="12">
        <v>2</v>
      </c>
      <c r="AW19" s="12">
        <v>2</v>
      </c>
      <c r="AX19" s="12">
        <v>3</v>
      </c>
      <c r="AY19" s="12">
        <v>2</v>
      </c>
      <c r="AZ19" s="34">
        <f>AVERAGE(AH19,AI19,AT19,AV19)</f>
        <v>3</v>
      </c>
      <c r="BA19" s="34">
        <f>AVERAGE(AJ19,AM19,AN19,AW19)</f>
        <v>2</v>
      </c>
      <c r="BB19" s="34">
        <f>AVERAGE(AK19,AP19,AR19,AX19)</f>
        <v>3</v>
      </c>
      <c r="BC19" s="34">
        <f>AVERAGE(AL19,AO19,AQ19,AS19,AY19)</f>
        <v>1.6</v>
      </c>
      <c r="BD19" s="34">
        <f>AVERAGE(AZ:AZ)</f>
        <v>3.41</v>
      </c>
      <c r="BE19" s="34">
        <f>AVERAGE(BA:BA)</f>
        <v>2.4966666666666666</v>
      </c>
      <c r="BF19" s="34">
        <f>AVERAGE(BB:BB)</f>
        <v>3.0133333333333332</v>
      </c>
      <c r="BG19" s="34">
        <f>AVERAGE(BC:BC)</f>
        <v>2.4390000000000009</v>
      </c>
      <c r="BH19" s="36">
        <f>STDEVP(AZ:AZ)</f>
        <v>0.731596427911819</v>
      </c>
      <c r="BI19" s="36">
        <f>STDEVP(BA:BA)</f>
        <v>0.82208407247812687</v>
      </c>
      <c r="BJ19" s="36">
        <f>STDEVP(BB:BB)</f>
        <v>0.87501746014325654</v>
      </c>
      <c r="BK19" s="36">
        <f>STDEVP(BC:BC)</f>
        <v>0.68134352569023027</v>
      </c>
      <c r="BL19" s="36">
        <f>(AZ19-BD19)/BH19</f>
        <v>-0.56041826389209537</v>
      </c>
      <c r="BM19" s="36">
        <f>(BA19-BE19)/BI19</f>
        <v>-0.60415556424720951</v>
      </c>
      <c r="BN19" s="36">
        <f>(BB19-BF19)/BJ19</f>
        <v>-1.5237791176361537E-2</v>
      </c>
      <c r="BO19" s="36">
        <f>(BC19-BG19)/BK19</f>
        <v>-1.2313905810582964</v>
      </c>
      <c r="BP19" s="7">
        <v>2</v>
      </c>
      <c r="BQ19" s="7">
        <v>2</v>
      </c>
      <c r="BR19" s="7">
        <v>2</v>
      </c>
      <c r="BS19" s="7">
        <v>1</v>
      </c>
    </row>
    <row r="20" spans="1:71">
      <c r="A20" s="6" t="s">
        <v>237</v>
      </c>
      <c r="B20" s="7" t="s">
        <v>30</v>
      </c>
      <c r="C20" s="7">
        <v>27</v>
      </c>
      <c r="D20" s="7">
        <v>1</v>
      </c>
      <c r="E20" s="7">
        <v>23</v>
      </c>
      <c r="F20" s="8">
        <v>41564</v>
      </c>
      <c r="G20" s="9" t="s">
        <v>31</v>
      </c>
      <c r="H20" s="9" t="s">
        <v>289</v>
      </c>
      <c r="I20" s="7">
        <v>76</v>
      </c>
      <c r="J20" s="7">
        <v>100</v>
      </c>
      <c r="K20" s="7">
        <v>1</v>
      </c>
      <c r="L20" s="36">
        <f>I20/J20</f>
        <v>0.76</v>
      </c>
      <c r="M20" s="10">
        <v>7</v>
      </c>
      <c r="N20" s="10">
        <v>2</v>
      </c>
      <c r="O20" s="7">
        <v>68</v>
      </c>
      <c r="P20" s="12">
        <v>1</v>
      </c>
      <c r="Q20" s="7">
        <v>78</v>
      </c>
      <c r="R20" s="7">
        <f>O20-Q20</f>
        <v>-10</v>
      </c>
      <c r="S20" s="7">
        <v>3</v>
      </c>
      <c r="T20" s="7">
        <v>2</v>
      </c>
      <c r="U20" s="7">
        <v>1</v>
      </c>
      <c r="V20" s="7">
        <v>1</v>
      </c>
      <c r="W20" s="7">
        <v>4</v>
      </c>
      <c r="X20" s="7">
        <v>4</v>
      </c>
      <c r="Y20" s="7">
        <v>4</v>
      </c>
      <c r="Z20" s="7">
        <v>3</v>
      </c>
      <c r="AA20" s="7">
        <v>5</v>
      </c>
      <c r="AB20" s="7">
        <v>3</v>
      </c>
      <c r="AC20" s="7">
        <v>1</v>
      </c>
      <c r="AD20" s="7">
        <v>5</v>
      </c>
      <c r="AE20" s="7">
        <v>5</v>
      </c>
      <c r="AF20" s="7">
        <v>1</v>
      </c>
      <c r="AG20" s="7">
        <v>3</v>
      </c>
      <c r="AH20" s="7">
        <v>4</v>
      </c>
      <c r="AI20" s="7">
        <v>3</v>
      </c>
      <c r="AJ20" s="7">
        <v>1</v>
      </c>
      <c r="AK20" s="7">
        <v>5</v>
      </c>
      <c r="AL20" s="7">
        <v>1</v>
      </c>
      <c r="AM20" s="7">
        <v>1</v>
      </c>
      <c r="AN20" s="7">
        <v>3</v>
      </c>
      <c r="AO20" s="7">
        <v>2</v>
      </c>
      <c r="AP20" s="7">
        <v>2</v>
      </c>
      <c r="AQ20" s="7">
        <v>1</v>
      </c>
      <c r="AR20" s="7">
        <v>1</v>
      </c>
      <c r="AS20" s="7">
        <v>2</v>
      </c>
      <c r="AT20" s="7">
        <v>3</v>
      </c>
      <c r="AU20" s="7">
        <v>1</v>
      </c>
      <c r="AV20" s="7">
        <v>2</v>
      </c>
      <c r="AW20" s="7">
        <v>1</v>
      </c>
      <c r="AX20" s="7">
        <v>4</v>
      </c>
      <c r="AY20" s="7">
        <v>2</v>
      </c>
      <c r="AZ20" s="34">
        <f>AVERAGE(AH20,AI20,AT20,AV20)</f>
        <v>3</v>
      </c>
      <c r="BA20" s="34">
        <f>AVERAGE(AJ20,AM20,AN20,AW20)</f>
        <v>1.5</v>
      </c>
      <c r="BB20" s="34">
        <f>AVERAGE(AK20,AP20,AR20,AX20)</f>
        <v>3</v>
      </c>
      <c r="BC20" s="34">
        <f>AVERAGE(AL20,AO20,AQ20,AS20,AY20)</f>
        <v>1.6</v>
      </c>
      <c r="BD20" s="34">
        <f>AVERAGE(AZ:AZ)</f>
        <v>3.41</v>
      </c>
      <c r="BE20" s="34">
        <f>AVERAGE(BA:BA)</f>
        <v>2.4966666666666666</v>
      </c>
      <c r="BF20" s="34">
        <f>AVERAGE(BB:BB)</f>
        <v>3.0133333333333332</v>
      </c>
      <c r="BG20" s="34">
        <f>AVERAGE(BC:BC)</f>
        <v>2.4390000000000009</v>
      </c>
      <c r="BH20" s="36">
        <f>STDEVP(AZ:AZ)</f>
        <v>0.731596427911819</v>
      </c>
      <c r="BI20" s="36">
        <f>STDEVP(BA:BA)</f>
        <v>0.82208407247812687</v>
      </c>
      <c r="BJ20" s="36">
        <f>STDEVP(BB:BB)</f>
        <v>0.87501746014325654</v>
      </c>
      <c r="BK20" s="36">
        <f>STDEVP(BC:BC)</f>
        <v>0.68134352569023027</v>
      </c>
      <c r="BL20" s="36">
        <f>(AZ20-BD20)/BH20</f>
        <v>-0.56041826389209537</v>
      </c>
      <c r="BM20" s="36">
        <f>(BA20-BE20)/BI20</f>
        <v>-1.2123658638249373</v>
      </c>
      <c r="BN20" s="36">
        <f>(BB20-BF20)/BJ20</f>
        <v>-1.5237791176361537E-2</v>
      </c>
      <c r="BO20" s="36">
        <f>(BC20-BG20)/BK20</f>
        <v>-1.2313905810582964</v>
      </c>
      <c r="BP20" s="7">
        <v>2</v>
      </c>
      <c r="BQ20" s="7">
        <v>1</v>
      </c>
      <c r="BR20" s="7">
        <v>2</v>
      </c>
      <c r="BS20" s="7">
        <v>1</v>
      </c>
    </row>
    <row r="21" spans="1:71">
      <c r="A21" s="6" t="s">
        <v>237</v>
      </c>
      <c r="B21" s="7" t="s">
        <v>59</v>
      </c>
      <c r="C21" s="7">
        <v>10</v>
      </c>
      <c r="D21" s="7">
        <v>2</v>
      </c>
      <c r="E21" s="7">
        <v>19</v>
      </c>
      <c r="F21" s="8">
        <v>41564</v>
      </c>
      <c r="G21" s="9" t="s">
        <v>60</v>
      </c>
      <c r="H21" s="9" t="s">
        <v>284</v>
      </c>
      <c r="I21" s="7">
        <v>63</v>
      </c>
      <c r="J21" s="7">
        <v>100</v>
      </c>
      <c r="K21" s="7">
        <v>1</v>
      </c>
      <c r="L21" s="36">
        <f>I21/J21</f>
        <v>0.63</v>
      </c>
      <c r="M21" s="10">
        <v>6</v>
      </c>
      <c r="N21" s="10">
        <v>1</v>
      </c>
      <c r="O21" s="7">
        <v>50</v>
      </c>
      <c r="P21" s="12">
        <v>1</v>
      </c>
      <c r="Q21" s="7">
        <v>62</v>
      </c>
      <c r="R21" s="7">
        <f>O21-Q21</f>
        <v>-12</v>
      </c>
      <c r="S21" s="7">
        <v>3</v>
      </c>
      <c r="T21" s="7">
        <v>4</v>
      </c>
      <c r="U21" s="7">
        <v>1</v>
      </c>
      <c r="V21" s="7">
        <v>1</v>
      </c>
      <c r="W21" s="7">
        <v>5</v>
      </c>
      <c r="X21" s="7">
        <v>5</v>
      </c>
      <c r="Y21" s="7">
        <v>3</v>
      </c>
      <c r="Z21" s="7">
        <v>3</v>
      </c>
      <c r="AA21" s="7">
        <v>4</v>
      </c>
      <c r="AB21" s="7">
        <v>3</v>
      </c>
      <c r="AC21" s="7">
        <v>1</v>
      </c>
      <c r="AD21" s="7">
        <v>3</v>
      </c>
      <c r="AE21" s="7">
        <v>1</v>
      </c>
      <c r="AF21" s="7">
        <v>1</v>
      </c>
      <c r="AG21" s="7">
        <v>3</v>
      </c>
      <c r="AH21" s="7">
        <v>5</v>
      </c>
      <c r="AI21" s="7">
        <v>5</v>
      </c>
      <c r="AJ21" s="7">
        <v>2</v>
      </c>
      <c r="AK21" s="7">
        <v>4</v>
      </c>
      <c r="AL21" s="7">
        <v>2</v>
      </c>
      <c r="AM21" s="7">
        <v>4</v>
      </c>
      <c r="AN21" s="7">
        <v>4</v>
      </c>
      <c r="AO21" s="7">
        <v>2</v>
      </c>
      <c r="AP21" s="7">
        <v>4</v>
      </c>
      <c r="AQ21" s="7">
        <v>1</v>
      </c>
      <c r="AR21" s="7">
        <v>5</v>
      </c>
      <c r="AS21" s="7">
        <v>1</v>
      </c>
      <c r="AT21" s="7">
        <v>2</v>
      </c>
      <c r="AU21" s="7">
        <v>2</v>
      </c>
      <c r="AV21" s="7">
        <v>2</v>
      </c>
      <c r="AW21" s="7">
        <v>2</v>
      </c>
      <c r="AX21" s="7">
        <v>2</v>
      </c>
      <c r="AY21" s="7">
        <v>2</v>
      </c>
      <c r="AZ21" s="34">
        <f>AVERAGE(AH21,AI21,AT21,AV21)</f>
        <v>3.5</v>
      </c>
      <c r="BA21" s="34">
        <f>AVERAGE(AJ21,AM21,AN21,AW21)</f>
        <v>3</v>
      </c>
      <c r="BB21" s="34">
        <f>AVERAGE(AK21,AP21,AR21,AX21)</f>
        <v>3.75</v>
      </c>
      <c r="BC21" s="34">
        <f>AVERAGE(AL21,AO21,AQ21,AS21,AY21)</f>
        <v>1.6</v>
      </c>
      <c r="BD21" s="34">
        <f>AVERAGE(AZ:AZ)</f>
        <v>3.41</v>
      </c>
      <c r="BE21" s="34">
        <f>AVERAGE(BA:BA)</f>
        <v>2.4966666666666666</v>
      </c>
      <c r="BF21" s="34">
        <f>AVERAGE(BB:BB)</f>
        <v>3.0133333333333332</v>
      </c>
      <c r="BG21" s="34">
        <f>AVERAGE(BC:BC)</f>
        <v>2.4390000000000009</v>
      </c>
      <c r="BH21" s="36">
        <f>STDEVP(AZ:AZ)</f>
        <v>0.731596427911819</v>
      </c>
      <c r="BI21" s="36">
        <f>STDEVP(BA:BA)</f>
        <v>0.82208407247812687</v>
      </c>
      <c r="BJ21" s="36">
        <f>STDEVP(BB:BB)</f>
        <v>0.87501746014325654</v>
      </c>
      <c r="BK21" s="36">
        <f>STDEVP(BC:BC)</f>
        <v>0.68134352569023027</v>
      </c>
      <c r="BL21" s="36">
        <f>(AZ21-BD21)/BH21</f>
        <v>0.12301864329338656</v>
      </c>
      <c r="BM21" s="36">
        <f>(BA21-BE21)/BI21</f>
        <v>0.61226503490824602</v>
      </c>
      <c r="BN21" s="36">
        <f>(BB21-BF21)/BJ21</f>
        <v>0.84188796249398368</v>
      </c>
      <c r="BO21" s="36">
        <f>(BC21-BG21)/BK21</f>
        <v>-1.2313905810582964</v>
      </c>
      <c r="BP21" s="7">
        <v>2</v>
      </c>
      <c r="BQ21" s="7">
        <v>2</v>
      </c>
      <c r="BR21" s="7">
        <v>2</v>
      </c>
      <c r="BS21" s="7">
        <v>1</v>
      </c>
    </row>
    <row r="22" spans="1:71">
      <c r="A22" s="6" t="s">
        <v>237</v>
      </c>
      <c r="B22" s="7" t="s">
        <v>61</v>
      </c>
      <c r="C22" s="7">
        <v>15</v>
      </c>
      <c r="D22" s="7">
        <v>2</v>
      </c>
      <c r="E22" s="7">
        <v>21</v>
      </c>
      <c r="F22" s="8">
        <v>41564</v>
      </c>
      <c r="G22" s="9" t="s">
        <v>62</v>
      </c>
      <c r="H22" s="9" t="s">
        <v>297</v>
      </c>
      <c r="I22" s="7">
        <v>82</v>
      </c>
      <c r="J22" s="7">
        <v>100</v>
      </c>
      <c r="K22" s="7">
        <v>1</v>
      </c>
      <c r="L22" s="36">
        <f>I22/J22</f>
        <v>0.82</v>
      </c>
      <c r="M22" s="10">
        <v>8</v>
      </c>
      <c r="N22" s="10">
        <v>2</v>
      </c>
      <c r="O22" s="7">
        <v>106</v>
      </c>
      <c r="P22" s="12">
        <v>2</v>
      </c>
      <c r="Q22" s="7">
        <v>96</v>
      </c>
      <c r="R22" s="7">
        <f>O22-Q22</f>
        <v>10</v>
      </c>
      <c r="S22" s="7">
        <v>4</v>
      </c>
      <c r="T22" s="7">
        <v>4</v>
      </c>
      <c r="U22" s="7">
        <v>2</v>
      </c>
      <c r="V22" s="7">
        <v>2</v>
      </c>
      <c r="W22" s="7">
        <v>4</v>
      </c>
      <c r="X22" s="7">
        <v>3</v>
      </c>
      <c r="Y22" s="7">
        <v>4</v>
      </c>
      <c r="Z22" s="7">
        <v>5</v>
      </c>
      <c r="AA22" s="7">
        <v>4</v>
      </c>
      <c r="AB22" s="7">
        <v>5</v>
      </c>
      <c r="AC22" s="7">
        <v>2</v>
      </c>
      <c r="AD22" s="7">
        <v>3</v>
      </c>
      <c r="AE22" s="7">
        <v>3</v>
      </c>
      <c r="AF22" s="7">
        <v>2</v>
      </c>
      <c r="AG22" s="7">
        <v>3</v>
      </c>
      <c r="AH22" s="7">
        <v>4</v>
      </c>
      <c r="AI22" s="7">
        <v>5</v>
      </c>
      <c r="AJ22" s="7">
        <v>2</v>
      </c>
      <c r="AK22" s="7">
        <v>5</v>
      </c>
      <c r="AL22" s="7">
        <v>1</v>
      </c>
      <c r="AM22" s="7">
        <v>2</v>
      </c>
      <c r="AN22" s="7">
        <v>3</v>
      </c>
      <c r="AO22" s="7">
        <v>2</v>
      </c>
      <c r="AP22" s="7">
        <v>4</v>
      </c>
      <c r="AQ22" s="7">
        <v>2</v>
      </c>
      <c r="AR22" s="7">
        <v>3</v>
      </c>
      <c r="AS22" s="7">
        <v>1</v>
      </c>
      <c r="AT22" s="7">
        <v>3</v>
      </c>
      <c r="AU22" s="7">
        <v>1</v>
      </c>
      <c r="AV22" s="7">
        <v>3</v>
      </c>
      <c r="AW22" s="7">
        <v>2</v>
      </c>
      <c r="AX22" s="7">
        <v>3</v>
      </c>
      <c r="AY22" s="7">
        <v>3</v>
      </c>
      <c r="AZ22" s="34">
        <f>AVERAGE(AH22,AI22,AT22,AV22)</f>
        <v>3.75</v>
      </c>
      <c r="BA22" s="34">
        <f>AVERAGE(AJ22,AM22,AN22,AW22)</f>
        <v>2.25</v>
      </c>
      <c r="BB22" s="34">
        <f>AVERAGE(AK22,AP22,AR22,AX22)</f>
        <v>3.75</v>
      </c>
      <c r="BC22" s="34">
        <f>AVERAGE(AL22,AO22,AQ22,AS22,AY22)</f>
        <v>1.8</v>
      </c>
      <c r="BD22" s="34">
        <f>AVERAGE(AZ:AZ)</f>
        <v>3.41</v>
      </c>
      <c r="BE22" s="34">
        <f>AVERAGE(BA:BA)</f>
        <v>2.4966666666666666</v>
      </c>
      <c r="BF22" s="34">
        <f>AVERAGE(BB:BB)</f>
        <v>3.0133333333333332</v>
      </c>
      <c r="BG22" s="34">
        <f>AVERAGE(BC:BC)</f>
        <v>2.4390000000000009</v>
      </c>
      <c r="BH22" s="36">
        <f>STDEVP(AZ:AZ)</f>
        <v>0.731596427911819</v>
      </c>
      <c r="BI22" s="36">
        <f>STDEVP(BA:BA)</f>
        <v>0.82208407247812687</v>
      </c>
      <c r="BJ22" s="36">
        <f>STDEVP(BB:BB)</f>
        <v>0.87501746014325654</v>
      </c>
      <c r="BK22" s="36">
        <f>STDEVP(BC:BC)</f>
        <v>0.68134352569023027</v>
      </c>
      <c r="BL22" s="36">
        <f>(AZ22-BD22)/BH22</f>
        <v>0.46473709688612758</v>
      </c>
      <c r="BM22" s="36">
        <f>(BA22-BE22)/BI22</f>
        <v>-0.30005041445834557</v>
      </c>
      <c r="BN22" s="36">
        <f>(BB22-BF22)/BJ22</f>
        <v>0.84188796249398368</v>
      </c>
      <c r="BO22" s="36">
        <f>(BC22-BG22)/BK22</f>
        <v>-0.93785289785012116</v>
      </c>
      <c r="BP22" s="7">
        <v>2</v>
      </c>
      <c r="BQ22" s="7">
        <v>2</v>
      </c>
      <c r="BR22" s="7">
        <v>2</v>
      </c>
      <c r="BS22" s="7">
        <v>2</v>
      </c>
    </row>
    <row r="23" spans="1:71">
      <c r="A23" s="6" t="s">
        <v>237</v>
      </c>
      <c r="B23" s="7" t="s">
        <v>36</v>
      </c>
      <c r="C23" s="7">
        <v>44</v>
      </c>
      <c r="D23" s="7">
        <v>2</v>
      </c>
      <c r="E23" s="7">
        <v>18</v>
      </c>
      <c r="F23" s="8">
        <v>41564</v>
      </c>
      <c r="G23" s="9" t="s">
        <v>37</v>
      </c>
      <c r="H23" s="9" t="s">
        <v>284</v>
      </c>
      <c r="I23" s="7">
        <v>76</v>
      </c>
      <c r="J23" s="7">
        <v>100</v>
      </c>
      <c r="K23" s="7">
        <v>1</v>
      </c>
      <c r="L23" s="36">
        <f>I23/J23</f>
        <v>0.76</v>
      </c>
      <c r="M23" s="10">
        <v>7</v>
      </c>
      <c r="N23" s="10">
        <v>2</v>
      </c>
      <c r="O23" s="7">
        <v>56</v>
      </c>
      <c r="P23" s="12">
        <v>1</v>
      </c>
      <c r="Q23" s="7">
        <v>47</v>
      </c>
      <c r="R23" s="7">
        <f>O23-Q23</f>
        <v>9</v>
      </c>
      <c r="S23" s="7">
        <v>2</v>
      </c>
      <c r="T23" s="7">
        <v>4</v>
      </c>
      <c r="U23" s="7">
        <v>2</v>
      </c>
      <c r="V23" s="7">
        <v>2</v>
      </c>
      <c r="W23" s="7">
        <v>3</v>
      </c>
      <c r="X23" s="7">
        <v>3</v>
      </c>
      <c r="Y23" s="7">
        <v>3</v>
      </c>
      <c r="Z23" s="7">
        <v>3</v>
      </c>
      <c r="AA23" s="7">
        <v>2</v>
      </c>
      <c r="AB23" s="7">
        <v>2</v>
      </c>
      <c r="AC23" s="7">
        <v>2</v>
      </c>
      <c r="AD23" s="7">
        <v>2</v>
      </c>
      <c r="AE23" s="7">
        <v>3</v>
      </c>
      <c r="AF23" s="7">
        <v>3</v>
      </c>
      <c r="AG23" s="7">
        <v>1</v>
      </c>
      <c r="AH23" s="7">
        <v>4</v>
      </c>
      <c r="AI23" s="7">
        <v>2</v>
      </c>
      <c r="AJ23" s="7">
        <v>2</v>
      </c>
      <c r="AK23" s="7">
        <v>2</v>
      </c>
      <c r="AL23" s="7">
        <v>2</v>
      </c>
      <c r="AM23" s="7">
        <v>3</v>
      </c>
      <c r="AN23" s="7">
        <v>4</v>
      </c>
      <c r="AO23" s="7">
        <v>2</v>
      </c>
      <c r="AP23" s="7">
        <v>4</v>
      </c>
      <c r="AQ23" s="7">
        <v>2</v>
      </c>
      <c r="AR23" s="7">
        <v>3</v>
      </c>
      <c r="AS23" s="7">
        <v>2</v>
      </c>
      <c r="AT23" s="7">
        <v>2</v>
      </c>
      <c r="AU23" s="7">
        <v>2</v>
      </c>
      <c r="AV23" s="7">
        <v>3</v>
      </c>
      <c r="AW23" s="7">
        <v>3</v>
      </c>
      <c r="AX23" s="7">
        <v>4</v>
      </c>
      <c r="AY23" s="7">
        <v>1</v>
      </c>
      <c r="AZ23" s="34">
        <f>AVERAGE(AH23,AI23,AT23,AV23)</f>
        <v>2.75</v>
      </c>
      <c r="BA23" s="34">
        <f>AVERAGE(AJ23,AM23,AN23,AW23)</f>
        <v>3</v>
      </c>
      <c r="BB23" s="34">
        <f>AVERAGE(AK23,AP23,AR23,AX23)</f>
        <v>3.25</v>
      </c>
      <c r="BC23" s="34">
        <f>AVERAGE(AL23,AO23,AQ23,AS23,AY23)</f>
        <v>1.8</v>
      </c>
      <c r="BD23" s="34">
        <f>AVERAGE(AZ:AZ)</f>
        <v>3.41</v>
      </c>
      <c r="BE23" s="34">
        <f>AVERAGE(BA:BA)</f>
        <v>2.4966666666666666</v>
      </c>
      <c r="BF23" s="34">
        <f>AVERAGE(BB:BB)</f>
        <v>3.0133333333333332</v>
      </c>
      <c r="BG23" s="34">
        <f>AVERAGE(BC:BC)</f>
        <v>2.4390000000000009</v>
      </c>
      <c r="BH23" s="36">
        <f>STDEVP(AZ:AZ)</f>
        <v>0.731596427911819</v>
      </c>
      <c r="BI23" s="36">
        <f>STDEVP(BA:BA)</f>
        <v>0.82208407247812687</v>
      </c>
      <c r="BJ23" s="36">
        <f>STDEVP(BB:BB)</f>
        <v>0.87501746014325654</v>
      </c>
      <c r="BK23" s="36">
        <f>STDEVP(BC:BC)</f>
        <v>0.68134352569023027</v>
      </c>
      <c r="BL23" s="36">
        <f>(AZ23-BD23)/BH23</f>
        <v>-0.90213671748483637</v>
      </c>
      <c r="BM23" s="36">
        <f>(BA23-BE23)/BI23</f>
        <v>0.61226503490824602</v>
      </c>
      <c r="BN23" s="36">
        <f>(BB23-BF23)/BJ23</f>
        <v>0.27047079338042018</v>
      </c>
      <c r="BO23" s="36">
        <f>(BC23-BG23)/BK23</f>
        <v>-0.93785289785012116</v>
      </c>
      <c r="BP23" s="7">
        <v>2</v>
      </c>
      <c r="BQ23" s="7">
        <v>2</v>
      </c>
      <c r="BR23" s="7">
        <v>2</v>
      </c>
      <c r="BS23" s="7">
        <v>2</v>
      </c>
    </row>
    <row r="24" spans="1:71">
      <c r="A24" s="6" t="s">
        <v>238</v>
      </c>
      <c r="B24" s="10" t="s">
        <v>222</v>
      </c>
      <c r="C24" s="11">
        <v>126</v>
      </c>
      <c r="D24" s="12">
        <v>2</v>
      </c>
      <c r="E24" s="12">
        <v>18</v>
      </c>
      <c r="F24" s="13">
        <v>41571</v>
      </c>
      <c r="G24" s="14" t="s">
        <v>223</v>
      </c>
      <c r="H24" s="14" t="s">
        <v>297</v>
      </c>
      <c r="I24" s="12">
        <v>100</v>
      </c>
      <c r="J24" s="12">
        <v>100</v>
      </c>
      <c r="K24" s="7">
        <v>1</v>
      </c>
      <c r="L24" s="36">
        <f>I24/J24</f>
        <v>1</v>
      </c>
      <c r="M24" s="10">
        <v>10</v>
      </c>
      <c r="N24" s="10">
        <v>2</v>
      </c>
      <c r="O24" s="12">
        <v>94</v>
      </c>
      <c r="P24" s="12">
        <v>2</v>
      </c>
      <c r="Q24" s="12">
        <v>90</v>
      </c>
      <c r="R24" s="7">
        <f>O24-Q24</f>
        <v>4</v>
      </c>
      <c r="S24" s="12">
        <v>3</v>
      </c>
      <c r="T24" s="12">
        <v>5</v>
      </c>
      <c r="U24" s="12">
        <v>4</v>
      </c>
      <c r="V24" s="12">
        <v>1</v>
      </c>
      <c r="W24" s="12">
        <v>3</v>
      </c>
      <c r="X24" s="12">
        <v>5</v>
      </c>
      <c r="Y24" s="12">
        <v>4</v>
      </c>
      <c r="Z24" s="12">
        <v>3</v>
      </c>
      <c r="AA24" s="12">
        <v>3</v>
      </c>
      <c r="AB24" s="12">
        <v>5</v>
      </c>
      <c r="AC24" s="12">
        <v>3</v>
      </c>
      <c r="AD24" s="12">
        <v>4</v>
      </c>
      <c r="AE24" s="12">
        <v>4</v>
      </c>
      <c r="AF24" s="12">
        <v>4</v>
      </c>
      <c r="AG24" s="12">
        <v>5</v>
      </c>
      <c r="AH24" s="12">
        <v>4</v>
      </c>
      <c r="AI24" s="12">
        <v>5</v>
      </c>
      <c r="AJ24" s="12">
        <v>2</v>
      </c>
      <c r="AK24" s="12">
        <v>2</v>
      </c>
      <c r="AL24" s="12">
        <v>2</v>
      </c>
      <c r="AM24" s="12">
        <v>2</v>
      </c>
      <c r="AN24" s="12">
        <v>5</v>
      </c>
      <c r="AO24" s="12">
        <v>1</v>
      </c>
      <c r="AP24" s="12">
        <v>3</v>
      </c>
      <c r="AQ24" s="12">
        <v>1</v>
      </c>
      <c r="AR24" s="12">
        <v>5</v>
      </c>
      <c r="AS24" s="12">
        <v>1</v>
      </c>
      <c r="AT24" s="12">
        <v>3</v>
      </c>
      <c r="AU24" s="12">
        <v>1</v>
      </c>
      <c r="AV24" s="12">
        <v>4</v>
      </c>
      <c r="AW24" s="12">
        <v>1</v>
      </c>
      <c r="AX24" s="12">
        <v>3</v>
      </c>
      <c r="AY24" s="12">
        <v>4</v>
      </c>
      <c r="AZ24" s="34">
        <f>AVERAGE(AH24,AI24,AT24,AV24)</f>
        <v>4</v>
      </c>
      <c r="BA24" s="34">
        <f>AVERAGE(AJ24,AM24,AN24,AW24)</f>
        <v>2.5</v>
      </c>
      <c r="BB24" s="34">
        <f>AVERAGE(AK24,AP24,AR24,AX24)</f>
        <v>3.25</v>
      </c>
      <c r="BC24" s="34">
        <f>AVERAGE(AL24,AO24,AQ24,AS24,AY24)</f>
        <v>1.8</v>
      </c>
      <c r="BD24" s="34">
        <f>AVERAGE(AZ:AZ)</f>
        <v>3.41</v>
      </c>
      <c r="BE24" s="34">
        <f>AVERAGE(BA:BA)</f>
        <v>2.4966666666666666</v>
      </c>
      <c r="BF24" s="34">
        <f>AVERAGE(BB:BB)</f>
        <v>3.0133333333333332</v>
      </c>
      <c r="BG24" s="34">
        <f>AVERAGE(BC:BC)</f>
        <v>2.4390000000000009</v>
      </c>
      <c r="BH24" s="36">
        <f>STDEVP(AZ:AZ)</f>
        <v>0.731596427911819</v>
      </c>
      <c r="BI24" s="36">
        <f>STDEVP(BA:BA)</f>
        <v>0.82208407247812687</v>
      </c>
      <c r="BJ24" s="36">
        <f>STDEVP(BB:BB)</f>
        <v>0.87501746014325654</v>
      </c>
      <c r="BK24" s="36">
        <f>STDEVP(BC:BC)</f>
        <v>0.68134352569023027</v>
      </c>
      <c r="BL24" s="36">
        <f>(AZ24-BD24)/BH24</f>
        <v>0.80645555047886852</v>
      </c>
      <c r="BM24" s="36">
        <f>(BA24-BE24)/BI24</f>
        <v>4.0547353305182788E-3</v>
      </c>
      <c r="BN24" s="36">
        <f>(BB24-BF24)/BJ24</f>
        <v>0.27047079338042018</v>
      </c>
      <c r="BO24" s="36">
        <f>(BC24-BG24)/BK24</f>
        <v>-0.93785289785012116</v>
      </c>
      <c r="BP24" s="7">
        <v>2</v>
      </c>
      <c r="BQ24" s="7">
        <v>2</v>
      </c>
      <c r="BR24" s="7">
        <v>2</v>
      </c>
      <c r="BS24" s="7">
        <v>2</v>
      </c>
    </row>
    <row r="25" spans="1:71">
      <c r="A25" s="6" t="s">
        <v>237</v>
      </c>
      <c r="B25" s="7" t="s">
        <v>103</v>
      </c>
      <c r="C25" s="7">
        <v>48</v>
      </c>
      <c r="D25" s="7">
        <v>2</v>
      </c>
      <c r="E25" s="7">
        <v>19</v>
      </c>
      <c r="F25" s="8" t="s">
        <v>104</v>
      </c>
      <c r="G25" s="9" t="s">
        <v>105</v>
      </c>
      <c r="H25" s="9" t="s">
        <v>283</v>
      </c>
      <c r="I25" s="7">
        <v>84</v>
      </c>
      <c r="J25" s="7">
        <v>100</v>
      </c>
      <c r="K25" s="7">
        <v>1</v>
      </c>
      <c r="L25" s="36">
        <f>I25/J25</f>
        <v>0.84</v>
      </c>
      <c r="M25" s="10">
        <v>8</v>
      </c>
      <c r="N25" s="10">
        <v>2</v>
      </c>
      <c r="O25" s="7">
        <v>74</v>
      </c>
      <c r="P25" s="12">
        <v>1</v>
      </c>
      <c r="Q25" s="7">
        <v>70</v>
      </c>
      <c r="R25" s="7">
        <f>O25-Q25</f>
        <v>4</v>
      </c>
      <c r="S25" s="7">
        <v>3</v>
      </c>
      <c r="T25" s="7">
        <v>3</v>
      </c>
      <c r="U25" s="7">
        <v>4</v>
      </c>
      <c r="V25" s="7">
        <v>2</v>
      </c>
      <c r="W25" s="7">
        <v>2</v>
      </c>
      <c r="X25" s="7">
        <v>4</v>
      </c>
      <c r="Y25" s="7">
        <v>3</v>
      </c>
      <c r="Z25" s="7">
        <v>4</v>
      </c>
      <c r="AA25" s="7">
        <v>3</v>
      </c>
      <c r="AB25" s="7">
        <v>3</v>
      </c>
      <c r="AC25" s="7">
        <v>4</v>
      </c>
      <c r="AD25" s="7">
        <v>2</v>
      </c>
      <c r="AE25" s="7">
        <v>2</v>
      </c>
      <c r="AF25" s="7">
        <v>4</v>
      </c>
      <c r="AG25" s="7">
        <v>3</v>
      </c>
      <c r="AH25" s="7">
        <v>3</v>
      </c>
      <c r="AI25" s="7">
        <v>4</v>
      </c>
      <c r="AJ25" s="7">
        <v>2</v>
      </c>
      <c r="AK25" s="7">
        <v>4</v>
      </c>
      <c r="AL25" s="7">
        <v>2</v>
      </c>
      <c r="AM25" s="7">
        <v>3</v>
      </c>
      <c r="AN25" s="7">
        <v>4</v>
      </c>
      <c r="AO25" s="7">
        <v>2</v>
      </c>
      <c r="AP25" s="7">
        <v>4</v>
      </c>
      <c r="AQ25" s="7">
        <v>1</v>
      </c>
      <c r="AR25" s="7">
        <v>3</v>
      </c>
      <c r="AS25" s="7">
        <v>2</v>
      </c>
      <c r="AT25" s="7">
        <v>3</v>
      </c>
      <c r="AU25" s="7">
        <v>1</v>
      </c>
      <c r="AV25" s="7">
        <v>3</v>
      </c>
      <c r="AW25" s="7">
        <v>2</v>
      </c>
      <c r="AX25" s="7">
        <v>4</v>
      </c>
      <c r="AY25" s="7">
        <v>2</v>
      </c>
      <c r="AZ25" s="34">
        <f>AVERAGE(AH25,AI25,AT25,AV25)</f>
        <v>3.25</v>
      </c>
      <c r="BA25" s="34">
        <f>AVERAGE(AJ25,AM25,AN25,AW25)</f>
        <v>2.75</v>
      </c>
      <c r="BB25" s="34">
        <f>AVERAGE(AK25,AP25,AR25,AX25)</f>
        <v>3.75</v>
      </c>
      <c r="BC25" s="34">
        <f>AVERAGE(AL25,AO25,AQ25,AS25,AY25)</f>
        <v>1.8</v>
      </c>
      <c r="BD25" s="34">
        <f>AVERAGE(AZ:AZ)</f>
        <v>3.41</v>
      </c>
      <c r="BE25" s="34">
        <f>AVERAGE(BA:BA)</f>
        <v>2.4966666666666666</v>
      </c>
      <c r="BF25" s="34">
        <f>AVERAGE(BB:BB)</f>
        <v>3.0133333333333332</v>
      </c>
      <c r="BG25" s="34">
        <f>AVERAGE(BC:BC)</f>
        <v>2.4390000000000009</v>
      </c>
      <c r="BH25" s="36">
        <f>STDEVP(AZ:AZ)</f>
        <v>0.731596427911819</v>
      </c>
      <c r="BI25" s="36">
        <f>STDEVP(BA:BA)</f>
        <v>0.82208407247812687</v>
      </c>
      <c r="BJ25" s="36">
        <f>STDEVP(BB:BB)</f>
        <v>0.87501746014325654</v>
      </c>
      <c r="BK25" s="36">
        <f>STDEVP(BC:BC)</f>
        <v>0.68134352569023027</v>
      </c>
      <c r="BL25" s="36">
        <f>(AZ25-BD25)/BH25</f>
        <v>-0.21869981029935442</v>
      </c>
      <c r="BM25" s="36">
        <f>(BA25-BE25)/BI25</f>
        <v>0.30815988511938214</v>
      </c>
      <c r="BN25" s="36">
        <f>(BB25-BF25)/BJ25</f>
        <v>0.84188796249398368</v>
      </c>
      <c r="BO25" s="36">
        <f>(BC25-BG25)/BK25</f>
        <v>-0.93785289785012116</v>
      </c>
      <c r="BP25" s="7">
        <v>2</v>
      </c>
      <c r="BQ25" s="7">
        <v>2</v>
      </c>
      <c r="BR25" s="7">
        <v>2</v>
      </c>
      <c r="BS25" s="7">
        <v>2</v>
      </c>
    </row>
    <row r="26" spans="1:71">
      <c r="A26" s="6" t="s">
        <v>238</v>
      </c>
      <c r="B26" s="10" t="s">
        <v>166</v>
      </c>
      <c r="C26" s="11">
        <v>89</v>
      </c>
      <c r="D26" s="12">
        <v>2</v>
      </c>
      <c r="E26" s="12">
        <v>18</v>
      </c>
      <c r="F26" s="13">
        <v>41571</v>
      </c>
      <c r="G26" s="14" t="s">
        <v>167</v>
      </c>
      <c r="H26" s="14" t="s">
        <v>284</v>
      </c>
      <c r="I26" s="12">
        <v>75</v>
      </c>
      <c r="J26" s="12">
        <v>100</v>
      </c>
      <c r="K26" s="7">
        <v>1</v>
      </c>
      <c r="L26" s="36">
        <f>I26/J26</f>
        <v>0.75</v>
      </c>
      <c r="M26" s="10">
        <v>7</v>
      </c>
      <c r="N26" s="10">
        <v>2</v>
      </c>
      <c r="O26" s="12">
        <v>86</v>
      </c>
      <c r="P26" s="12">
        <v>2</v>
      </c>
      <c r="Q26" s="12">
        <v>84</v>
      </c>
      <c r="R26" s="7">
        <f>O26-Q26</f>
        <v>2</v>
      </c>
      <c r="S26" s="12">
        <v>3</v>
      </c>
      <c r="T26" s="12">
        <v>2</v>
      </c>
      <c r="U26" s="12">
        <v>3</v>
      </c>
      <c r="V26" s="12">
        <v>1</v>
      </c>
      <c r="W26" s="12">
        <v>2</v>
      </c>
      <c r="X26" s="12">
        <v>4</v>
      </c>
      <c r="Y26" s="12">
        <v>3</v>
      </c>
      <c r="Z26" s="12">
        <v>4</v>
      </c>
      <c r="AA26" s="12">
        <v>3</v>
      </c>
      <c r="AB26" s="12">
        <v>4</v>
      </c>
      <c r="AC26" s="12">
        <v>3</v>
      </c>
      <c r="AD26" s="12">
        <v>3</v>
      </c>
      <c r="AE26" s="12">
        <v>2</v>
      </c>
      <c r="AF26" s="12">
        <v>2</v>
      </c>
      <c r="AG26" s="12">
        <v>4</v>
      </c>
      <c r="AH26" s="12">
        <v>4</v>
      </c>
      <c r="AI26" s="12">
        <v>4</v>
      </c>
      <c r="AJ26" s="12">
        <v>1</v>
      </c>
      <c r="AK26" s="12">
        <v>3</v>
      </c>
      <c r="AL26" s="12">
        <v>2</v>
      </c>
      <c r="AM26" s="12">
        <v>2</v>
      </c>
      <c r="AN26" s="12">
        <v>4</v>
      </c>
      <c r="AO26" s="12">
        <v>2</v>
      </c>
      <c r="AP26" s="12">
        <v>2</v>
      </c>
      <c r="AQ26" s="12">
        <v>1</v>
      </c>
      <c r="AR26" s="12">
        <v>2</v>
      </c>
      <c r="AS26" s="12">
        <v>1</v>
      </c>
      <c r="AT26" s="12">
        <v>2</v>
      </c>
      <c r="AU26" s="12">
        <v>1</v>
      </c>
      <c r="AV26" s="12">
        <v>2</v>
      </c>
      <c r="AW26" s="12">
        <v>2</v>
      </c>
      <c r="AX26" s="12">
        <v>4</v>
      </c>
      <c r="AY26" s="12">
        <v>3</v>
      </c>
      <c r="AZ26" s="34">
        <f>AVERAGE(AH26,AI26,AT26,AV26)</f>
        <v>3</v>
      </c>
      <c r="BA26" s="34">
        <f>AVERAGE(AJ26,AM26,AN26,AW26)</f>
        <v>2.25</v>
      </c>
      <c r="BB26" s="34">
        <f>AVERAGE(AK26,AP26,AR26,AX26)</f>
        <v>2.75</v>
      </c>
      <c r="BC26" s="34">
        <f>AVERAGE(AL26,AO26,AQ26,AS26,AY26)</f>
        <v>1.8</v>
      </c>
      <c r="BD26" s="34">
        <f>AVERAGE(AZ:AZ)</f>
        <v>3.41</v>
      </c>
      <c r="BE26" s="34">
        <f>AVERAGE(BA:BA)</f>
        <v>2.4966666666666666</v>
      </c>
      <c r="BF26" s="34">
        <f>AVERAGE(BB:BB)</f>
        <v>3.0133333333333332</v>
      </c>
      <c r="BG26" s="34">
        <f>AVERAGE(BC:BC)</f>
        <v>2.4390000000000009</v>
      </c>
      <c r="BH26" s="36">
        <f>STDEVP(AZ:AZ)</f>
        <v>0.731596427911819</v>
      </c>
      <c r="BI26" s="36">
        <f>STDEVP(BA:BA)</f>
        <v>0.82208407247812687</v>
      </c>
      <c r="BJ26" s="36">
        <f>STDEVP(BB:BB)</f>
        <v>0.87501746014325654</v>
      </c>
      <c r="BK26" s="36">
        <f>STDEVP(BC:BC)</f>
        <v>0.68134352569023027</v>
      </c>
      <c r="BL26" s="36">
        <f>(AZ26-BD26)/BH26</f>
        <v>-0.56041826389209537</v>
      </c>
      <c r="BM26" s="36">
        <f>(BA26-BE26)/BI26</f>
        <v>-0.30005041445834557</v>
      </c>
      <c r="BN26" s="36">
        <f>(BB26-BF26)/BJ26</f>
        <v>-0.30094637573314326</v>
      </c>
      <c r="BO26" s="36">
        <f>(BC26-BG26)/BK26</f>
        <v>-0.93785289785012116</v>
      </c>
      <c r="BP26" s="7">
        <v>2</v>
      </c>
      <c r="BQ26" s="7">
        <v>2</v>
      </c>
      <c r="BR26" s="7">
        <v>2</v>
      </c>
      <c r="BS26" s="7">
        <v>2</v>
      </c>
    </row>
    <row r="27" spans="1:71">
      <c r="A27" s="6" t="s">
        <v>238</v>
      </c>
      <c r="B27" s="15" t="s">
        <v>217</v>
      </c>
      <c r="C27" s="16">
        <v>123</v>
      </c>
      <c r="D27" s="17">
        <v>1</v>
      </c>
      <c r="E27" s="17">
        <v>20</v>
      </c>
      <c r="F27" s="13">
        <v>41571</v>
      </c>
      <c r="G27" s="18" t="s">
        <v>218</v>
      </c>
      <c r="H27" s="18" t="s">
        <v>298</v>
      </c>
      <c r="I27" s="17">
        <v>73</v>
      </c>
      <c r="J27" s="17">
        <v>100</v>
      </c>
      <c r="K27" s="7">
        <v>1</v>
      </c>
      <c r="L27" s="36">
        <f>I27/J27</f>
        <v>0.73</v>
      </c>
      <c r="M27" s="10">
        <v>7</v>
      </c>
      <c r="N27" s="10">
        <v>1</v>
      </c>
      <c r="O27" s="17">
        <v>87</v>
      </c>
      <c r="P27" s="12">
        <v>2</v>
      </c>
      <c r="Q27" s="17">
        <v>86</v>
      </c>
      <c r="R27" s="7">
        <f>O27-Q27</f>
        <v>1</v>
      </c>
      <c r="S27" s="17">
        <v>5</v>
      </c>
      <c r="T27" s="17">
        <v>5</v>
      </c>
      <c r="U27" s="17">
        <v>4</v>
      </c>
      <c r="V27" s="17">
        <v>1</v>
      </c>
      <c r="W27" s="17">
        <v>4</v>
      </c>
      <c r="X27" s="17">
        <v>5</v>
      </c>
      <c r="Y27" s="17">
        <v>4</v>
      </c>
      <c r="Z27" s="17">
        <v>5</v>
      </c>
      <c r="AA27" s="17">
        <v>4</v>
      </c>
      <c r="AB27" s="17">
        <v>5</v>
      </c>
      <c r="AC27" s="17">
        <v>3</v>
      </c>
      <c r="AD27" s="17">
        <v>4</v>
      </c>
      <c r="AE27" s="17">
        <v>5</v>
      </c>
      <c r="AF27" s="17">
        <v>3</v>
      </c>
      <c r="AG27" s="17">
        <v>3</v>
      </c>
      <c r="AH27" s="17">
        <v>3</v>
      </c>
      <c r="AI27" s="17">
        <v>4</v>
      </c>
      <c r="AJ27" s="17">
        <v>1</v>
      </c>
      <c r="AK27" s="17">
        <v>3</v>
      </c>
      <c r="AL27" s="17">
        <v>2</v>
      </c>
      <c r="AM27" s="17">
        <v>2</v>
      </c>
      <c r="AN27" s="17">
        <v>2</v>
      </c>
      <c r="AO27" s="17">
        <v>2</v>
      </c>
      <c r="AP27" s="17">
        <v>3</v>
      </c>
      <c r="AQ27" s="17">
        <v>2</v>
      </c>
      <c r="AR27" s="17">
        <v>2</v>
      </c>
      <c r="AS27" s="17">
        <v>1</v>
      </c>
      <c r="AT27" s="17">
        <v>5</v>
      </c>
      <c r="AU27" s="17">
        <v>1</v>
      </c>
      <c r="AV27" s="17">
        <v>2</v>
      </c>
      <c r="AW27" s="17">
        <v>1</v>
      </c>
      <c r="AX27" s="17">
        <v>3</v>
      </c>
      <c r="AY27" s="17">
        <v>2</v>
      </c>
      <c r="AZ27" s="34">
        <f>AVERAGE(AH27,AI27,AT27,AV27)</f>
        <v>3.5</v>
      </c>
      <c r="BA27" s="34">
        <f>AVERAGE(AJ27,AM27,AN27,AW27)</f>
        <v>1.5</v>
      </c>
      <c r="BB27" s="34">
        <f>AVERAGE(AK27,AP27,AR27,AX27)</f>
        <v>2.75</v>
      </c>
      <c r="BC27" s="34">
        <f>AVERAGE(AL27,AO27,AQ27,AS27,AY27)</f>
        <v>1.8</v>
      </c>
      <c r="BD27" s="34">
        <f>AVERAGE(AZ:AZ)</f>
        <v>3.41</v>
      </c>
      <c r="BE27" s="34">
        <f>AVERAGE(BA:BA)</f>
        <v>2.4966666666666666</v>
      </c>
      <c r="BF27" s="34">
        <f>AVERAGE(BB:BB)</f>
        <v>3.0133333333333332</v>
      </c>
      <c r="BG27" s="34">
        <f>AVERAGE(BC:BC)</f>
        <v>2.4390000000000009</v>
      </c>
      <c r="BH27" s="36">
        <f>STDEVP(AZ:AZ)</f>
        <v>0.731596427911819</v>
      </c>
      <c r="BI27" s="36">
        <f>STDEVP(BA:BA)</f>
        <v>0.82208407247812687</v>
      </c>
      <c r="BJ27" s="36">
        <f>STDEVP(BB:BB)</f>
        <v>0.87501746014325654</v>
      </c>
      <c r="BK27" s="36">
        <f>STDEVP(BC:BC)</f>
        <v>0.68134352569023027</v>
      </c>
      <c r="BL27" s="36">
        <f>(AZ27-BD27)/BH27</f>
        <v>0.12301864329338656</v>
      </c>
      <c r="BM27" s="36">
        <f>(BA27-BE27)/BI27</f>
        <v>-1.2123658638249373</v>
      </c>
      <c r="BN27" s="36">
        <f>(BB27-BF27)/BJ27</f>
        <v>-0.30094637573314326</v>
      </c>
      <c r="BO27" s="36">
        <f>(BC27-BG27)/BK27</f>
        <v>-0.93785289785012116</v>
      </c>
      <c r="BP27" s="7">
        <v>2</v>
      </c>
      <c r="BQ27" s="7">
        <v>1</v>
      </c>
      <c r="BR27" s="7">
        <v>2</v>
      </c>
      <c r="BS27" s="7">
        <v>2</v>
      </c>
    </row>
    <row r="28" spans="1:71">
      <c r="A28" s="6" t="s">
        <v>237</v>
      </c>
      <c r="B28" s="7" t="s">
        <v>77</v>
      </c>
      <c r="C28" s="7">
        <v>34</v>
      </c>
      <c r="D28" s="7">
        <v>2</v>
      </c>
      <c r="E28" s="7">
        <v>20</v>
      </c>
      <c r="F28" s="8">
        <v>41564</v>
      </c>
      <c r="G28" s="9" t="s">
        <v>78</v>
      </c>
      <c r="H28" s="9" t="s">
        <v>287</v>
      </c>
      <c r="I28" s="7">
        <v>74</v>
      </c>
      <c r="J28" s="7">
        <v>100</v>
      </c>
      <c r="K28" s="7">
        <v>1</v>
      </c>
      <c r="L28" s="36">
        <f>I28/J28</f>
        <v>0.74</v>
      </c>
      <c r="M28" s="10">
        <v>7</v>
      </c>
      <c r="N28" s="10">
        <v>1</v>
      </c>
      <c r="O28" s="7">
        <v>85</v>
      </c>
      <c r="P28" s="12">
        <v>2</v>
      </c>
      <c r="Q28" s="7">
        <v>85</v>
      </c>
      <c r="R28" s="7">
        <f>O28-Q28</f>
        <v>0</v>
      </c>
      <c r="S28" s="7">
        <v>3</v>
      </c>
      <c r="T28" s="7">
        <v>4</v>
      </c>
      <c r="U28" s="7">
        <v>2</v>
      </c>
      <c r="V28" s="7">
        <v>2</v>
      </c>
      <c r="W28" s="7">
        <v>2</v>
      </c>
      <c r="X28" s="7">
        <v>4</v>
      </c>
      <c r="Y28" s="7">
        <v>4</v>
      </c>
      <c r="Z28" s="7">
        <v>4</v>
      </c>
      <c r="AA28" s="7">
        <v>3</v>
      </c>
      <c r="AB28" s="7">
        <v>4</v>
      </c>
      <c r="AC28" s="7">
        <v>3</v>
      </c>
      <c r="AD28" s="7">
        <v>4</v>
      </c>
      <c r="AE28" s="7">
        <v>1</v>
      </c>
      <c r="AF28" s="7">
        <v>3</v>
      </c>
      <c r="AG28" s="7">
        <v>2</v>
      </c>
      <c r="AH28" s="7">
        <v>2</v>
      </c>
      <c r="AI28" s="7">
        <v>2</v>
      </c>
      <c r="AJ28" s="7">
        <v>4</v>
      </c>
      <c r="AK28" s="7">
        <v>4</v>
      </c>
      <c r="AL28" s="7">
        <v>2</v>
      </c>
      <c r="AM28" s="7">
        <v>2</v>
      </c>
      <c r="AN28" s="7">
        <v>4</v>
      </c>
      <c r="AO28" s="7">
        <v>2</v>
      </c>
      <c r="AP28" s="7">
        <v>2</v>
      </c>
      <c r="AQ28" s="7">
        <v>1</v>
      </c>
      <c r="AR28" s="7">
        <v>2</v>
      </c>
      <c r="AS28" s="7">
        <v>2</v>
      </c>
      <c r="AT28" s="7">
        <v>1</v>
      </c>
      <c r="AU28" s="7">
        <v>1</v>
      </c>
      <c r="AV28" s="7">
        <v>1</v>
      </c>
      <c r="AW28" s="7">
        <v>2</v>
      </c>
      <c r="AX28" s="7">
        <v>3</v>
      </c>
      <c r="AY28" s="7">
        <v>2</v>
      </c>
      <c r="AZ28" s="34">
        <f>AVERAGE(AH28,AI28,AT28,AV28)</f>
        <v>1.5</v>
      </c>
      <c r="BA28" s="34">
        <f>AVERAGE(AJ28,AM28,AN28,AW28)</f>
        <v>3</v>
      </c>
      <c r="BB28" s="34">
        <f>AVERAGE(AK28,AP28,AR28,AX28)</f>
        <v>2.75</v>
      </c>
      <c r="BC28" s="34">
        <f>AVERAGE(AL28,AO28,AQ28,AS28,AY28)</f>
        <v>1.8</v>
      </c>
      <c r="BD28" s="34">
        <f>AVERAGE(AZ:AZ)</f>
        <v>3.41</v>
      </c>
      <c r="BE28" s="34">
        <f>AVERAGE(BA:BA)</f>
        <v>2.4966666666666666</v>
      </c>
      <c r="BF28" s="34">
        <f>AVERAGE(BB:BB)</f>
        <v>3.0133333333333332</v>
      </c>
      <c r="BG28" s="34">
        <f>AVERAGE(BC:BC)</f>
        <v>2.4390000000000009</v>
      </c>
      <c r="BH28" s="36">
        <f>STDEVP(AZ:AZ)</f>
        <v>0.731596427911819</v>
      </c>
      <c r="BI28" s="36">
        <f>STDEVP(BA:BA)</f>
        <v>0.82208407247812687</v>
      </c>
      <c r="BJ28" s="36">
        <f>STDEVP(BB:BB)</f>
        <v>0.87501746014325654</v>
      </c>
      <c r="BK28" s="36">
        <f>STDEVP(BC:BC)</f>
        <v>0.68134352569023027</v>
      </c>
      <c r="BL28" s="36">
        <f>(AZ28-BD28)/BH28</f>
        <v>-2.6107289854485414</v>
      </c>
      <c r="BM28" s="36">
        <f>(BA28-BE28)/BI28</f>
        <v>0.61226503490824602</v>
      </c>
      <c r="BN28" s="36">
        <f>(BB28-BF28)/BJ28</f>
        <v>-0.30094637573314326</v>
      </c>
      <c r="BO28" s="36">
        <f>(BC28-BG28)/BK28</f>
        <v>-0.93785289785012116</v>
      </c>
      <c r="BP28" s="7">
        <v>1</v>
      </c>
      <c r="BQ28" s="7">
        <v>2</v>
      </c>
      <c r="BR28" s="7">
        <v>2</v>
      </c>
      <c r="BS28" s="7">
        <v>2</v>
      </c>
    </row>
    <row r="29" spans="1:71">
      <c r="A29" s="6" t="s">
        <v>238</v>
      </c>
      <c r="B29" s="10" t="s">
        <v>202</v>
      </c>
      <c r="C29" s="11">
        <v>112</v>
      </c>
      <c r="D29" s="12">
        <v>2</v>
      </c>
      <c r="E29" s="12">
        <v>42</v>
      </c>
      <c r="F29" s="13">
        <v>41571</v>
      </c>
      <c r="G29" s="14" t="s">
        <v>203</v>
      </c>
      <c r="H29" s="9" t="s">
        <v>298</v>
      </c>
      <c r="I29" s="12">
        <v>67</v>
      </c>
      <c r="J29" s="12">
        <v>100</v>
      </c>
      <c r="K29" s="7">
        <v>1</v>
      </c>
      <c r="L29" s="36">
        <f>I29/J29</f>
        <v>0.67</v>
      </c>
      <c r="M29" s="10">
        <v>6</v>
      </c>
      <c r="N29" s="10">
        <v>1</v>
      </c>
      <c r="O29" s="12">
        <v>63</v>
      </c>
      <c r="P29" s="12">
        <v>1</v>
      </c>
      <c r="Q29" s="12">
        <v>64</v>
      </c>
      <c r="R29" s="7">
        <f>O29-Q29</f>
        <v>-1</v>
      </c>
      <c r="S29" s="12">
        <v>4</v>
      </c>
      <c r="T29" s="12">
        <v>3</v>
      </c>
      <c r="U29" s="12">
        <v>3</v>
      </c>
      <c r="V29" s="12">
        <v>1</v>
      </c>
      <c r="W29" s="12">
        <v>3</v>
      </c>
      <c r="X29" s="12">
        <v>4</v>
      </c>
      <c r="Y29" s="12">
        <v>5</v>
      </c>
      <c r="Z29" s="12">
        <v>4</v>
      </c>
      <c r="AA29" s="12">
        <v>3</v>
      </c>
      <c r="AB29" s="12">
        <v>4</v>
      </c>
      <c r="AC29" s="12">
        <v>3</v>
      </c>
      <c r="AD29" s="12">
        <v>2</v>
      </c>
      <c r="AE29" s="12">
        <v>2</v>
      </c>
      <c r="AF29" s="12">
        <v>3</v>
      </c>
      <c r="AG29" s="12">
        <v>2</v>
      </c>
      <c r="AH29" s="12">
        <v>4</v>
      </c>
      <c r="AI29" s="12">
        <v>4</v>
      </c>
      <c r="AJ29" s="12">
        <v>2</v>
      </c>
      <c r="AK29" s="12">
        <v>2</v>
      </c>
      <c r="AL29" s="12">
        <v>2</v>
      </c>
      <c r="AM29" s="12">
        <v>2</v>
      </c>
      <c r="AN29" s="12">
        <v>2</v>
      </c>
      <c r="AO29" s="12">
        <v>2</v>
      </c>
      <c r="AP29" s="12">
        <v>1</v>
      </c>
      <c r="AQ29" s="12">
        <v>1</v>
      </c>
      <c r="AR29" s="12">
        <v>1</v>
      </c>
      <c r="AS29" s="12">
        <v>2</v>
      </c>
      <c r="AT29" s="12">
        <v>4</v>
      </c>
      <c r="AU29" s="12">
        <v>1</v>
      </c>
      <c r="AV29" s="12">
        <v>2</v>
      </c>
      <c r="AW29" s="12">
        <v>2</v>
      </c>
      <c r="AX29" s="12">
        <v>2</v>
      </c>
      <c r="AY29" s="12">
        <v>2</v>
      </c>
      <c r="AZ29" s="34">
        <f>AVERAGE(AH29,AI29,AT29,AV29)</f>
        <v>3.5</v>
      </c>
      <c r="BA29" s="34">
        <f>AVERAGE(AJ29,AM29,AN29,AW29)</f>
        <v>2</v>
      </c>
      <c r="BB29" s="34">
        <f>AVERAGE(AK29,AP29,AR29,AX29)</f>
        <v>1.5</v>
      </c>
      <c r="BC29" s="34">
        <f>AVERAGE(AL29,AO29,AQ29,AS29,AY29)</f>
        <v>1.8</v>
      </c>
      <c r="BD29" s="34">
        <f>AVERAGE(AZ:AZ)</f>
        <v>3.41</v>
      </c>
      <c r="BE29" s="34">
        <f>AVERAGE(BA:BA)</f>
        <v>2.4966666666666666</v>
      </c>
      <c r="BF29" s="34">
        <f>AVERAGE(BB:BB)</f>
        <v>3.0133333333333332</v>
      </c>
      <c r="BG29" s="34">
        <f>AVERAGE(BC:BC)</f>
        <v>2.4390000000000009</v>
      </c>
      <c r="BH29" s="36">
        <f>STDEVP(AZ:AZ)</f>
        <v>0.731596427911819</v>
      </c>
      <c r="BI29" s="36">
        <f>STDEVP(BA:BA)</f>
        <v>0.82208407247812687</v>
      </c>
      <c r="BJ29" s="36">
        <f>STDEVP(BB:BB)</f>
        <v>0.87501746014325654</v>
      </c>
      <c r="BK29" s="36">
        <f>STDEVP(BC:BC)</f>
        <v>0.68134352569023027</v>
      </c>
      <c r="BL29" s="36">
        <f>(AZ29-BD29)/BH29</f>
        <v>0.12301864329338656</v>
      </c>
      <c r="BM29" s="36">
        <f>(BA29-BE29)/BI29</f>
        <v>-0.60415556424720951</v>
      </c>
      <c r="BN29" s="36">
        <f>(BB29-BF29)/BJ29</f>
        <v>-1.729489298517052</v>
      </c>
      <c r="BO29" s="36">
        <f>(BC29-BG29)/BK29</f>
        <v>-0.93785289785012116</v>
      </c>
      <c r="BP29" s="7">
        <v>2</v>
      </c>
      <c r="BQ29" s="7">
        <v>2</v>
      </c>
      <c r="BR29" s="7">
        <v>1</v>
      </c>
      <c r="BS29" s="7">
        <v>2</v>
      </c>
    </row>
    <row r="30" spans="1:71">
      <c r="A30" s="6" t="s">
        <v>238</v>
      </c>
      <c r="B30" s="10"/>
      <c r="C30" s="11">
        <v>131</v>
      </c>
      <c r="D30" s="12">
        <v>2</v>
      </c>
      <c r="E30" s="12">
        <v>43</v>
      </c>
      <c r="F30" s="13">
        <v>41571</v>
      </c>
      <c r="G30" s="14" t="s">
        <v>229</v>
      </c>
      <c r="H30" s="14" t="s">
        <v>287</v>
      </c>
      <c r="I30" s="12">
        <v>76</v>
      </c>
      <c r="J30" s="12">
        <v>100</v>
      </c>
      <c r="K30" s="7">
        <v>1</v>
      </c>
      <c r="L30" s="36">
        <f>I30/J30</f>
        <v>0.76</v>
      </c>
      <c r="M30" s="10">
        <v>7</v>
      </c>
      <c r="N30" s="10">
        <v>2</v>
      </c>
      <c r="O30" s="12">
        <v>69</v>
      </c>
      <c r="P30" s="12">
        <v>1</v>
      </c>
      <c r="Q30" s="12">
        <v>70</v>
      </c>
      <c r="R30" s="7">
        <f>O30-Q30</f>
        <v>-1</v>
      </c>
      <c r="S30" s="12">
        <v>5</v>
      </c>
      <c r="T30" s="12">
        <v>5</v>
      </c>
      <c r="U30" s="12">
        <v>1</v>
      </c>
      <c r="V30" s="12">
        <v>1</v>
      </c>
      <c r="W30" s="12">
        <v>5</v>
      </c>
      <c r="X30" s="12">
        <v>5</v>
      </c>
      <c r="Y30" s="12">
        <v>5</v>
      </c>
      <c r="Z30" s="12">
        <v>3</v>
      </c>
      <c r="AA30" s="12">
        <v>5</v>
      </c>
      <c r="AB30" s="12">
        <v>5</v>
      </c>
      <c r="AC30" s="12">
        <v>1</v>
      </c>
      <c r="AD30" s="12">
        <v>5</v>
      </c>
      <c r="AE30" s="12">
        <v>5</v>
      </c>
      <c r="AF30" s="12">
        <v>1</v>
      </c>
      <c r="AG30" s="12">
        <v>3</v>
      </c>
      <c r="AH30" s="12">
        <v>5</v>
      </c>
      <c r="AI30" s="12">
        <v>5</v>
      </c>
      <c r="AJ30" s="12">
        <v>2</v>
      </c>
      <c r="AK30" s="12">
        <v>2</v>
      </c>
      <c r="AL30" s="12">
        <v>1</v>
      </c>
      <c r="AM30" s="12">
        <v>3</v>
      </c>
      <c r="AN30" s="12">
        <v>1</v>
      </c>
      <c r="AO30" s="12">
        <v>2</v>
      </c>
      <c r="AP30" s="12">
        <v>1</v>
      </c>
      <c r="AQ30" s="12">
        <v>1</v>
      </c>
      <c r="AR30" s="12">
        <v>2</v>
      </c>
      <c r="AS30" s="12">
        <v>3</v>
      </c>
      <c r="AT30" s="12">
        <v>4</v>
      </c>
      <c r="AU30" s="12">
        <v>1</v>
      </c>
      <c r="AV30" s="12">
        <v>4</v>
      </c>
      <c r="AW30" s="12">
        <v>2</v>
      </c>
      <c r="AX30" s="12">
        <v>2</v>
      </c>
      <c r="AY30" s="12">
        <v>2</v>
      </c>
      <c r="AZ30" s="34">
        <f>AVERAGE(AH30,AI30,AT30,AV30)</f>
        <v>4.5</v>
      </c>
      <c r="BA30" s="34">
        <f>AVERAGE(AJ30,AM30,AN30,AW30)</f>
        <v>2</v>
      </c>
      <c r="BB30" s="34">
        <f>AVERAGE(AK30,AP30,AR30,AX30)</f>
        <v>1.75</v>
      </c>
      <c r="BC30" s="34">
        <f>AVERAGE(AL30,AO30,AQ30,AS30,AY30)</f>
        <v>1.8</v>
      </c>
      <c r="BD30" s="34">
        <f>AVERAGE(AZ:AZ)</f>
        <v>3.41</v>
      </c>
      <c r="BE30" s="34">
        <f>AVERAGE(BA:BA)</f>
        <v>2.4966666666666666</v>
      </c>
      <c r="BF30" s="34">
        <f>AVERAGE(BB:BB)</f>
        <v>3.0133333333333332</v>
      </c>
      <c r="BG30" s="34">
        <f>AVERAGE(BC:BC)</f>
        <v>2.4390000000000009</v>
      </c>
      <c r="BH30" s="36">
        <f>STDEVP(AZ:AZ)</f>
        <v>0.731596427911819</v>
      </c>
      <c r="BI30" s="36">
        <f>STDEVP(BA:BA)</f>
        <v>0.82208407247812687</v>
      </c>
      <c r="BJ30" s="36">
        <f>STDEVP(BB:BB)</f>
        <v>0.87501746014325654</v>
      </c>
      <c r="BK30" s="36">
        <f>STDEVP(BC:BC)</f>
        <v>0.68134352569023027</v>
      </c>
      <c r="BL30" s="36">
        <f>(AZ30-BD30)/BH30</f>
        <v>1.4898924576643504</v>
      </c>
      <c r="BM30" s="36">
        <f>(BA30-BE30)/BI30</f>
        <v>-0.60415556424720951</v>
      </c>
      <c r="BN30" s="36">
        <f>(BB30-BF30)/BJ30</f>
        <v>-1.4437807139602703</v>
      </c>
      <c r="BO30" s="36">
        <f>(BC30-BG30)/BK30</f>
        <v>-0.93785289785012116</v>
      </c>
      <c r="BP30" s="7">
        <v>3</v>
      </c>
      <c r="BQ30" s="7">
        <v>2</v>
      </c>
      <c r="BR30" s="7">
        <v>1</v>
      </c>
      <c r="BS30" s="7">
        <v>2</v>
      </c>
    </row>
    <row r="31" spans="1:71">
      <c r="A31" s="6" t="s">
        <v>238</v>
      </c>
      <c r="B31" s="10" t="s">
        <v>173</v>
      </c>
      <c r="C31" s="11">
        <v>93</v>
      </c>
      <c r="D31" s="12">
        <v>2</v>
      </c>
      <c r="E31" s="12">
        <v>19</v>
      </c>
      <c r="F31" s="13">
        <v>41571</v>
      </c>
      <c r="G31" s="14" t="s">
        <v>174</v>
      </c>
      <c r="H31" s="14" t="s">
        <v>283</v>
      </c>
      <c r="I31" s="12">
        <v>77</v>
      </c>
      <c r="J31" s="12">
        <v>100</v>
      </c>
      <c r="K31" s="7">
        <v>1</v>
      </c>
      <c r="L31" s="36">
        <f>I31/J31</f>
        <v>0.77</v>
      </c>
      <c r="M31" s="10">
        <v>7</v>
      </c>
      <c r="N31" s="10">
        <v>2</v>
      </c>
      <c r="O31" s="12">
        <v>78</v>
      </c>
      <c r="P31" s="12">
        <v>2</v>
      </c>
      <c r="Q31" s="12">
        <v>83</v>
      </c>
      <c r="R31" s="7">
        <f>O31-Q31</f>
        <v>-5</v>
      </c>
      <c r="S31" s="12">
        <v>3</v>
      </c>
      <c r="T31" s="12">
        <v>2</v>
      </c>
      <c r="U31" s="12">
        <v>1</v>
      </c>
      <c r="V31" s="12">
        <v>1</v>
      </c>
      <c r="W31" s="12">
        <v>5</v>
      </c>
      <c r="X31" s="12">
        <v>4</v>
      </c>
      <c r="Y31" s="12">
        <v>3</v>
      </c>
      <c r="Z31" s="12">
        <v>5</v>
      </c>
      <c r="AA31" s="12">
        <v>4</v>
      </c>
      <c r="AB31" s="12">
        <v>4</v>
      </c>
      <c r="AC31" s="12">
        <v>1</v>
      </c>
      <c r="AD31" s="12">
        <v>5</v>
      </c>
      <c r="AE31" s="12">
        <v>5</v>
      </c>
      <c r="AF31" s="12">
        <v>2</v>
      </c>
      <c r="AG31" s="12">
        <v>4</v>
      </c>
      <c r="AH31" s="12">
        <v>5</v>
      </c>
      <c r="AI31" s="12">
        <v>5</v>
      </c>
      <c r="AJ31" s="12">
        <v>1</v>
      </c>
      <c r="AK31" s="12">
        <v>1</v>
      </c>
      <c r="AL31" s="12">
        <v>3</v>
      </c>
      <c r="AM31" s="12">
        <v>2</v>
      </c>
      <c r="AN31" s="12">
        <v>1</v>
      </c>
      <c r="AO31" s="12">
        <v>2</v>
      </c>
      <c r="AP31" s="12">
        <v>2</v>
      </c>
      <c r="AQ31" s="12">
        <v>1</v>
      </c>
      <c r="AR31" s="12">
        <v>2</v>
      </c>
      <c r="AS31" s="12">
        <v>2</v>
      </c>
      <c r="AT31" s="12">
        <v>4</v>
      </c>
      <c r="AU31" s="12">
        <v>2</v>
      </c>
      <c r="AV31" s="12">
        <v>1</v>
      </c>
      <c r="AW31" s="12">
        <v>2</v>
      </c>
      <c r="AX31" s="12">
        <v>2</v>
      </c>
      <c r="AY31" s="12">
        <v>1</v>
      </c>
      <c r="AZ31" s="34">
        <f>AVERAGE(AH31,AI31,AT31,AV31)</f>
        <v>3.75</v>
      </c>
      <c r="BA31" s="34">
        <f>AVERAGE(AJ31,AM31,AN31,AW31)</f>
        <v>1.5</v>
      </c>
      <c r="BB31" s="34">
        <f>AVERAGE(AK31,AP31,AR31,AX31)</f>
        <v>1.75</v>
      </c>
      <c r="BC31" s="34">
        <f>AVERAGE(AL31,AO31,AQ31,AS31,AY31)</f>
        <v>1.8</v>
      </c>
      <c r="BD31" s="34">
        <f>AVERAGE(AZ:AZ)</f>
        <v>3.41</v>
      </c>
      <c r="BE31" s="34">
        <f>AVERAGE(BA:BA)</f>
        <v>2.4966666666666666</v>
      </c>
      <c r="BF31" s="34">
        <f>AVERAGE(BB:BB)</f>
        <v>3.0133333333333332</v>
      </c>
      <c r="BG31" s="34">
        <f>AVERAGE(BC:BC)</f>
        <v>2.4390000000000009</v>
      </c>
      <c r="BH31" s="36">
        <f>STDEVP(AZ:AZ)</f>
        <v>0.731596427911819</v>
      </c>
      <c r="BI31" s="36">
        <f>STDEVP(BA:BA)</f>
        <v>0.82208407247812687</v>
      </c>
      <c r="BJ31" s="36">
        <f>STDEVP(BB:BB)</f>
        <v>0.87501746014325654</v>
      </c>
      <c r="BK31" s="36">
        <f>STDEVP(BC:BC)</f>
        <v>0.68134352569023027</v>
      </c>
      <c r="BL31" s="36">
        <f>(AZ31-BD31)/BH31</f>
        <v>0.46473709688612758</v>
      </c>
      <c r="BM31" s="36">
        <f>(BA31-BE31)/BI31</f>
        <v>-1.2123658638249373</v>
      </c>
      <c r="BN31" s="36">
        <f>(BB31-BF31)/BJ31</f>
        <v>-1.4437807139602703</v>
      </c>
      <c r="BO31" s="36">
        <f>(BC31-BG31)/BK31</f>
        <v>-0.93785289785012116</v>
      </c>
      <c r="BP31" s="7">
        <v>2</v>
      </c>
      <c r="BQ31" s="7">
        <v>1</v>
      </c>
      <c r="BR31" s="7">
        <v>1</v>
      </c>
      <c r="BS31" s="7">
        <v>2</v>
      </c>
    </row>
    <row r="32" spans="1:71">
      <c r="A32" s="6" t="s">
        <v>237</v>
      </c>
      <c r="B32" s="7" t="s">
        <v>111</v>
      </c>
      <c r="C32" s="7">
        <v>5</v>
      </c>
      <c r="D32" s="7">
        <v>1</v>
      </c>
      <c r="E32" s="7">
        <v>28</v>
      </c>
      <c r="F32" s="8">
        <v>41564</v>
      </c>
      <c r="G32" s="9" t="s">
        <v>112</v>
      </c>
      <c r="H32" s="9" t="s">
        <v>289</v>
      </c>
      <c r="I32" s="7">
        <v>70</v>
      </c>
      <c r="J32" s="7">
        <v>100</v>
      </c>
      <c r="K32" s="7">
        <v>1</v>
      </c>
      <c r="L32" s="36">
        <f>I32/J32</f>
        <v>0.7</v>
      </c>
      <c r="M32" s="10">
        <v>7</v>
      </c>
      <c r="N32" s="10">
        <v>1</v>
      </c>
      <c r="O32" s="7">
        <v>104</v>
      </c>
      <c r="P32" s="12">
        <v>2</v>
      </c>
      <c r="Q32" s="7">
        <v>114</v>
      </c>
      <c r="R32" s="7">
        <f>O32-Q32</f>
        <v>-10</v>
      </c>
      <c r="S32" s="7">
        <v>5</v>
      </c>
      <c r="T32" s="7">
        <v>5</v>
      </c>
      <c r="U32" s="7">
        <v>1</v>
      </c>
      <c r="V32" s="7">
        <v>1</v>
      </c>
      <c r="W32" s="7">
        <v>5</v>
      </c>
      <c r="X32" s="7">
        <v>5</v>
      </c>
      <c r="Y32" s="7">
        <v>5</v>
      </c>
      <c r="Z32" s="7">
        <v>3</v>
      </c>
      <c r="AA32" s="7">
        <v>4</v>
      </c>
      <c r="AB32" s="7">
        <v>5</v>
      </c>
      <c r="AC32" s="7">
        <v>1</v>
      </c>
      <c r="AD32" s="7">
        <v>5</v>
      </c>
      <c r="AE32" s="7">
        <v>3</v>
      </c>
      <c r="AF32" s="7">
        <v>2</v>
      </c>
      <c r="AG32" s="7">
        <v>5</v>
      </c>
      <c r="AH32" s="7">
        <v>5</v>
      </c>
      <c r="AI32" s="7">
        <v>5</v>
      </c>
      <c r="AJ32" s="7">
        <v>2</v>
      </c>
      <c r="AK32" s="7">
        <v>4</v>
      </c>
      <c r="AL32" s="7">
        <v>1</v>
      </c>
      <c r="AM32" s="7">
        <v>1</v>
      </c>
      <c r="AN32" s="7">
        <v>1</v>
      </c>
      <c r="AO32" s="7">
        <v>1</v>
      </c>
      <c r="AP32" s="7">
        <v>2</v>
      </c>
      <c r="AQ32" s="7">
        <v>1</v>
      </c>
      <c r="AR32" s="7">
        <v>4</v>
      </c>
      <c r="AS32" s="7">
        <v>1</v>
      </c>
      <c r="AT32" s="7">
        <v>5</v>
      </c>
      <c r="AU32" s="7">
        <v>1</v>
      </c>
      <c r="AV32" s="7">
        <v>5</v>
      </c>
      <c r="AW32" s="7">
        <v>1</v>
      </c>
      <c r="AX32" s="7">
        <v>5</v>
      </c>
      <c r="AY32" s="7">
        <v>5</v>
      </c>
      <c r="AZ32" s="34">
        <f>AVERAGE(AH32,AI32,AT32,AV32)</f>
        <v>5</v>
      </c>
      <c r="BA32" s="34">
        <f>AVERAGE(AJ32,AM32,AN32,AW32)</f>
        <v>1.25</v>
      </c>
      <c r="BB32" s="34">
        <f>AVERAGE(AK32,AP32,AR32,AX32)</f>
        <v>3.75</v>
      </c>
      <c r="BC32" s="34">
        <f>AVERAGE(AL32,AO32,AQ32,AS32,AY32)</f>
        <v>1.8</v>
      </c>
      <c r="BD32" s="34">
        <f>AVERAGE(AZ:AZ)</f>
        <v>3.41</v>
      </c>
      <c r="BE32" s="34">
        <f>AVERAGE(BA:BA)</f>
        <v>2.4966666666666666</v>
      </c>
      <c r="BF32" s="34">
        <f>AVERAGE(BB:BB)</f>
        <v>3.0133333333333332</v>
      </c>
      <c r="BG32" s="34">
        <f>AVERAGE(BC:BC)</f>
        <v>2.4390000000000009</v>
      </c>
      <c r="BH32" s="36">
        <f>STDEVP(AZ:AZ)</f>
        <v>0.731596427911819</v>
      </c>
      <c r="BI32" s="36">
        <f>STDEVP(BA:BA)</f>
        <v>0.82208407247812687</v>
      </c>
      <c r="BJ32" s="36">
        <f>STDEVP(BB:BB)</f>
        <v>0.87501746014325654</v>
      </c>
      <c r="BK32" s="36">
        <f>STDEVP(BC:BC)</f>
        <v>0.68134352569023027</v>
      </c>
      <c r="BL32" s="45">
        <f>(AZ32-BD32)/BH32</f>
        <v>2.1733293648498324</v>
      </c>
      <c r="BM32" s="46">
        <f>(BA32-BE32)/BI32</f>
        <v>-1.5164710136138011</v>
      </c>
      <c r="BN32" s="36">
        <f>(BB32-BF32)/BJ32</f>
        <v>0.84188796249398368</v>
      </c>
      <c r="BO32" s="36">
        <f>(BC32-BG32)/BK32</f>
        <v>-0.93785289785012116</v>
      </c>
      <c r="BP32" s="7">
        <v>3</v>
      </c>
      <c r="BQ32" s="7">
        <v>1</v>
      </c>
      <c r="BR32" s="7">
        <v>2</v>
      </c>
      <c r="BS32" s="7">
        <v>2</v>
      </c>
    </row>
    <row r="33" spans="1:71">
      <c r="A33" s="6" t="s">
        <v>237</v>
      </c>
      <c r="B33" s="7" t="s">
        <v>96</v>
      </c>
      <c r="C33" s="7">
        <v>29</v>
      </c>
      <c r="D33" s="7">
        <v>2</v>
      </c>
      <c r="E33" s="7">
        <v>19</v>
      </c>
      <c r="F33" s="8">
        <v>41564</v>
      </c>
      <c r="G33" s="9" t="s">
        <v>97</v>
      </c>
      <c r="H33" s="9" t="s">
        <v>289</v>
      </c>
      <c r="I33" s="7">
        <v>88</v>
      </c>
      <c r="J33" s="7">
        <v>100</v>
      </c>
      <c r="K33" s="7">
        <v>1</v>
      </c>
      <c r="L33" s="36">
        <f>I33/J33</f>
        <v>0.88</v>
      </c>
      <c r="M33" s="10">
        <v>8</v>
      </c>
      <c r="N33" s="10">
        <v>2</v>
      </c>
      <c r="O33" s="7">
        <v>73</v>
      </c>
      <c r="P33" s="12">
        <v>1</v>
      </c>
      <c r="Q33" s="7">
        <v>84</v>
      </c>
      <c r="R33" s="7">
        <f>O33-Q33</f>
        <v>-11</v>
      </c>
      <c r="S33" s="7">
        <v>3</v>
      </c>
      <c r="T33" s="7">
        <v>4</v>
      </c>
      <c r="U33" s="7">
        <v>1</v>
      </c>
      <c r="V33" s="7">
        <v>1</v>
      </c>
      <c r="W33" s="7">
        <v>5</v>
      </c>
      <c r="X33" s="7">
        <v>5</v>
      </c>
      <c r="Y33" s="7">
        <v>3</v>
      </c>
      <c r="Z33" s="7">
        <v>5</v>
      </c>
      <c r="AA33" s="7">
        <v>3</v>
      </c>
      <c r="AB33" s="7">
        <v>5</v>
      </c>
      <c r="AC33" s="7">
        <v>1</v>
      </c>
      <c r="AD33" s="7">
        <v>3</v>
      </c>
      <c r="AE33" s="7">
        <v>5</v>
      </c>
      <c r="AF33" s="7">
        <v>1</v>
      </c>
      <c r="AG33" s="7">
        <v>3</v>
      </c>
      <c r="AH33" s="7">
        <v>4</v>
      </c>
      <c r="AI33" s="7">
        <v>4</v>
      </c>
      <c r="AJ33" s="7">
        <v>1</v>
      </c>
      <c r="AK33" s="7">
        <v>4</v>
      </c>
      <c r="AL33" s="7">
        <v>4</v>
      </c>
      <c r="AM33" s="7">
        <v>3</v>
      </c>
      <c r="AN33" s="7">
        <v>5</v>
      </c>
      <c r="AO33" s="7">
        <v>2</v>
      </c>
      <c r="AP33" s="7">
        <v>4</v>
      </c>
      <c r="AQ33" s="7">
        <v>1</v>
      </c>
      <c r="AR33" s="7">
        <v>4</v>
      </c>
      <c r="AS33" s="7">
        <v>1</v>
      </c>
      <c r="AT33" s="7">
        <v>4</v>
      </c>
      <c r="AU33" s="7">
        <v>1</v>
      </c>
      <c r="AV33" s="7">
        <v>3</v>
      </c>
      <c r="AW33" s="7">
        <v>2</v>
      </c>
      <c r="AX33" s="7">
        <v>2</v>
      </c>
      <c r="AY33" s="7">
        <v>1</v>
      </c>
      <c r="AZ33" s="34">
        <f>AVERAGE(AH33,AI33,AT33,AV33)</f>
        <v>3.75</v>
      </c>
      <c r="BA33" s="34">
        <f>AVERAGE(AJ33,AM33,AN33,AW33)</f>
        <v>2.75</v>
      </c>
      <c r="BB33" s="34">
        <f>AVERAGE(AK33,AP33,AR33,AX33)</f>
        <v>3.5</v>
      </c>
      <c r="BC33" s="34">
        <f>AVERAGE(AL33,AO33,AQ33,AS33,AY33)</f>
        <v>1.8</v>
      </c>
      <c r="BD33" s="34">
        <f>AVERAGE(AZ:AZ)</f>
        <v>3.41</v>
      </c>
      <c r="BE33" s="34">
        <f>AVERAGE(BA:BA)</f>
        <v>2.4966666666666666</v>
      </c>
      <c r="BF33" s="34">
        <f>AVERAGE(BB:BB)</f>
        <v>3.0133333333333332</v>
      </c>
      <c r="BG33" s="34">
        <f>AVERAGE(BC:BC)</f>
        <v>2.4390000000000009</v>
      </c>
      <c r="BH33" s="36">
        <f>STDEVP(AZ:AZ)</f>
        <v>0.731596427911819</v>
      </c>
      <c r="BI33" s="36">
        <f>STDEVP(BA:BA)</f>
        <v>0.82208407247812687</v>
      </c>
      <c r="BJ33" s="36">
        <f>STDEVP(BB:BB)</f>
        <v>0.87501746014325654</v>
      </c>
      <c r="BK33" s="36">
        <f>STDEVP(BC:BC)</f>
        <v>0.68134352569023027</v>
      </c>
      <c r="BL33" s="36">
        <f>(AZ33-BD33)/BH33</f>
        <v>0.46473709688612758</v>
      </c>
      <c r="BM33" s="36">
        <f>(BA33-BE33)/BI33</f>
        <v>0.30815988511938214</v>
      </c>
      <c r="BN33" s="36">
        <f>(BB33-BF33)/BJ33</f>
        <v>0.55617937793720196</v>
      </c>
      <c r="BO33" s="36">
        <f>(BC33-BG33)/BK33</f>
        <v>-0.93785289785012116</v>
      </c>
      <c r="BP33" s="7">
        <v>2</v>
      </c>
      <c r="BQ33" s="7">
        <v>2</v>
      </c>
      <c r="BR33" s="7">
        <v>2</v>
      </c>
      <c r="BS33" s="7">
        <v>2</v>
      </c>
    </row>
    <row r="34" spans="1:71">
      <c r="A34" s="6" t="s">
        <v>237</v>
      </c>
      <c r="C34" s="7">
        <v>71</v>
      </c>
      <c r="D34" s="7">
        <v>1</v>
      </c>
      <c r="E34" s="7">
        <v>20</v>
      </c>
      <c r="F34" s="8">
        <v>41564</v>
      </c>
      <c r="G34" s="9" t="s">
        <v>149</v>
      </c>
      <c r="H34" s="9" t="s">
        <v>298</v>
      </c>
      <c r="I34" s="7">
        <v>72</v>
      </c>
      <c r="J34" s="7">
        <v>100</v>
      </c>
      <c r="K34" s="7">
        <v>1</v>
      </c>
      <c r="L34" s="36">
        <f>I34/J34</f>
        <v>0.72</v>
      </c>
      <c r="M34" s="10">
        <v>7</v>
      </c>
      <c r="N34" s="10">
        <v>1</v>
      </c>
      <c r="P34" s="12">
        <v>2</v>
      </c>
      <c r="S34" s="7">
        <v>3</v>
      </c>
      <c r="T34" s="7">
        <v>2</v>
      </c>
      <c r="U34" s="7">
        <v>2</v>
      </c>
      <c r="V34" s="7">
        <v>2</v>
      </c>
      <c r="W34" s="7">
        <v>4</v>
      </c>
      <c r="X34" s="7">
        <v>3</v>
      </c>
      <c r="Y34" s="7">
        <v>3</v>
      </c>
      <c r="Z34" s="7">
        <v>4</v>
      </c>
      <c r="AA34" s="7">
        <v>3</v>
      </c>
      <c r="AB34" s="7">
        <v>3</v>
      </c>
      <c r="AC34" s="7">
        <v>2</v>
      </c>
      <c r="AD34" s="7">
        <v>3</v>
      </c>
      <c r="AE34" s="7">
        <v>3</v>
      </c>
      <c r="AF34" s="7">
        <v>3</v>
      </c>
      <c r="AG34" s="7">
        <v>3</v>
      </c>
      <c r="AH34" s="7">
        <v>3</v>
      </c>
      <c r="AI34" s="7">
        <v>3</v>
      </c>
      <c r="AJ34" s="7">
        <v>2</v>
      </c>
      <c r="AK34" s="7">
        <v>2</v>
      </c>
      <c r="AL34" s="7">
        <v>1</v>
      </c>
      <c r="AM34" s="7">
        <v>1</v>
      </c>
      <c r="AN34" s="7">
        <v>2</v>
      </c>
      <c r="AO34" s="7">
        <v>3</v>
      </c>
      <c r="AP34" s="7">
        <v>2</v>
      </c>
      <c r="AQ34" s="7">
        <v>1</v>
      </c>
      <c r="AR34" s="7">
        <v>2</v>
      </c>
      <c r="AS34" s="7">
        <v>3</v>
      </c>
      <c r="AT34" s="7">
        <v>2</v>
      </c>
      <c r="AU34" s="7">
        <v>2</v>
      </c>
      <c r="AV34" s="7">
        <v>2</v>
      </c>
      <c r="AW34" s="7">
        <v>1</v>
      </c>
      <c r="AX34" s="7">
        <v>2</v>
      </c>
      <c r="AY34" s="7">
        <v>1</v>
      </c>
      <c r="AZ34" s="34">
        <f>AVERAGE(AH34,AI34,AT34,AV34)</f>
        <v>2.5</v>
      </c>
      <c r="BA34" s="34">
        <f>AVERAGE(AJ34,AM34,AN34,AW34)</f>
        <v>1.5</v>
      </c>
      <c r="BB34" s="34">
        <f>AVERAGE(AK34,AP34,AR34,AX34)</f>
        <v>2</v>
      </c>
      <c r="BC34" s="34">
        <f>AVERAGE(AL34,AO34,AQ34,AS34,AY34)</f>
        <v>1.8</v>
      </c>
      <c r="BD34" s="34">
        <f>AVERAGE(AZ:AZ)</f>
        <v>3.41</v>
      </c>
      <c r="BE34" s="34">
        <f>AVERAGE(BA:BA)</f>
        <v>2.4966666666666666</v>
      </c>
      <c r="BF34" s="34">
        <f>AVERAGE(BB:BB)</f>
        <v>3.0133333333333332</v>
      </c>
      <c r="BG34" s="34">
        <f>AVERAGE(BC:BC)</f>
        <v>2.4390000000000009</v>
      </c>
      <c r="BH34" s="36">
        <f>STDEVP(AZ:AZ)</f>
        <v>0.731596427911819</v>
      </c>
      <c r="BI34" s="36">
        <f>STDEVP(BA:BA)</f>
        <v>0.82208407247812687</v>
      </c>
      <c r="BJ34" s="36">
        <f>STDEVP(BB:BB)</f>
        <v>0.87501746014325654</v>
      </c>
      <c r="BK34" s="36">
        <f>STDEVP(BC:BC)</f>
        <v>0.68134352569023027</v>
      </c>
      <c r="BL34" s="36">
        <f>(AZ34-BD34)/BH34</f>
        <v>-1.2438551710775774</v>
      </c>
      <c r="BM34" s="36">
        <f>(BA34-BE34)/BI34</f>
        <v>-1.2123658638249373</v>
      </c>
      <c r="BN34" s="36">
        <f>(BB34-BF34)/BJ34</f>
        <v>-1.1580721294034884</v>
      </c>
      <c r="BO34" s="36">
        <f>(BC34-BG34)/BK34</f>
        <v>-0.93785289785012116</v>
      </c>
      <c r="BP34" s="7">
        <v>1</v>
      </c>
      <c r="BQ34" s="7">
        <v>1</v>
      </c>
      <c r="BR34" s="7">
        <v>1</v>
      </c>
      <c r="BS34" s="7">
        <v>2</v>
      </c>
    </row>
    <row r="35" spans="1:71">
      <c r="A35" s="7" t="s">
        <v>238</v>
      </c>
      <c r="B35" s="7" t="s">
        <v>327</v>
      </c>
      <c r="C35" s="7">
        <v>148</v>
      </c>
      <c r="D35" s="7">
        <v>2</v>
      </c>
      <c r="E35" s="7">
        <v>19</v>
      </c>
      <c r="F35" s="8">
        <v>41571</v>
      </c>
      <c r="G35" s="9" t="s">
        <v>328</v>
      </c>
      <c r="H35" s="9" t="s">
        <v>284</v>
      </c>
      <c r="I35" s="7">
        <v>84</v>
      </c>
      <c r="J35" s="7">
        <v>100</v>
      </c>
      <c r="K35" s="7">
        <v>1</v>
      </c>
      <c r="L35" s="36">
        <f>I35/J35</f>
        <v>0.84</v>
      </c>
      <c r="M35" s="10">
        <v>8</v>
      </c>
      <c r="N35" s="10">
        <v>2</v>
      </c>
      <c r="O35" s="7">
        <v>78</v>
      </c>
      <c r="P35" s="12">
        <v>2</v>
      </c>
      <c r="S35" s="7">
        <v>3</v>
      </c>
      <c r="T35" s="7">
        <v>3</v>
      </c>
      <c r="U35" s="7">
        <v>2</v>
      </c>
      <c r="V35" s="7">
        <v>2</v>
      </c>
      <c r="W35" s="7">
        <v>3</v>
      </c>
      <c r="X35" s="7">
        <v>4</v>
      </c>
      <c r="Y35" s="7">
        <v>3</v>
      </c>
      <c r="Z35" s="7">
        <v>4</v>
      </c>
      <c r="AA35" s="7">
        <v>3</v>
      </c>
      <c r="AB35" s="7">
        <v>4</v>
      </c>
      <c r="AC35" s="7">
        <v>2</v>
      </c>
      <c r="AD35" s="7">
        <v>4</v>
      </c>
      <c r="AE35" s="7">
        <v>3</v>
      </c>
      <c r="AF35" s="7">
        <v>2</v>
      </c>
      <c r="AG35" s="7">
        <v>4</v>
      </c>
      <c r="AH35" s="7">
        <v>3</v>
      </c>
      <c r="AI35" s="7">
        <v>4</v>
      </c>
      <c r="AJ35" s="7">
        <v>2</v>
      </c>
      <c r="AK35" s="7">
        <v>5</v>
      </c>
      <c r="AL35" s="7">
        <v>1</v>
      </c>
      <c r="AM35" s="7">
        <v>2</v>
      </c>
      <c r="AN35" s="7">
        <v>2</v>
      </c>
      <c r="AO35" s="7">
        <v>2</v>
      </c>
      <c r="AP35" s="7">
        <v>4</v>
      </c>
      <c r="AQ35" s="7">
        <v>1</v>
      </c>
      <c r="AR35" s="7">
        <v>1</v>
      </c>
      <c r="AS35" s="7">
        <v>2</v>
      </c>
      <c r="AT35" s="7">
        <v>4</v>
      </c>
      <c r="AU35" s="7">
        <v>1</v>
      </c>
      <c r="AV35" s="7">
        <v>2</v>
      </c>
      <c r="AW35" s="7">
        <v>2</v>
      </c>
      <c r="AX35" s="7">
        <v>3</v>
      </c>
      <c r="AY35" s="7">
        <v>3</v>
      </c>
      <c r="AZ35" s="34">
        <f>AVERAGE(AH35,AI35,AT35,AV35)</f>
        <v>3.25</v>
      </c>
      <c r="BA35" s="34">
        <f>AVERAGE(AJ35,AM35,AN35,AW35)</f>
        <v>2</v>
      </c>
      <c r="BB35" s="34">
        <f>AVERAGE(AK35,AP35,AR35,AX35)</f>
        <v>3.25</v>
      </c>
      <c r="BC35" s="34">
        <f>AVERAGE(AL35,AO35,AQ35,AS35,AY35)</f>
        <v>1.8</v>
      </c>
      <c r="BD35" s="34">
        <f>AVERAGE(AZ:AZ)</f>
        <v>3.41</v>
      </c>
      <c r="BE35" s="34">
        <f>AVERAGE(BA:BA)</f>
        <v>2.4966666666666666</v>
      </c>
      <c r="BF35" s="34">
        <f>AVERAGE(BB:BB)</f>
        <v>3.0133333333333332</v>
      </c>
      <c r="BG35" s="34">
        <f>AVERAGE(BC:BC)</f>
        <v>2.4390000000000009</v>
      </c>
      <c r="BH35" s="36">
        <f>STDEVP(AZ:AZ)</f>
        <v>0.731596427911819</v>
      </c>
      <c r="BI35" s="36">
        <f>STDEVP(BA:BA)</f>
        <v>0.82208407247812687</v>
      </c>
      <c r="BJ35" s="36">
        <f>STDEVP(BB:BB)</f>
        <v>0.87501746014325654</v>
      </c>
      <c r="BK35" s="36">
        <f>STDEVP(BC:BC)</f>
        <v>0.68134352569023027</v>
      </c>
      <c r="BL35" s="36">
        <f>(AZ35-BD35)/BH35</f>
        <v>-0.21869981029935442</v>
      </c>
      <c r="BM35" s="36">
        <f>(BA35-BE35)/BI35</f>
        <v>-0.60415556424720951</v>
      </c>
      <c r="BN35" s="36">
        <f>(BB35-BF35)/BJ35</f>
        <v>0.27047079338042018</v>
      </c>
      <c r="BO35" s="36">
        <f>(BC35-BG35)/BK35</f>
        <v>-0.93785289785012116</v>
      </c>
      <c r="BP35" s="7">
        <v>2</v>
      </c>
      <c r="BQ35" s="7">
        <v>2</v>
      </c>
      <c r="BR35" s="7">
        <v>2</v>
      </c>
      <c r="BS35" s="7">
        <v>2</v>
      </c>
    </row>
    <row r="36" spans="1:71" s="21" customFormat="1">
      <c r="A36" s="7" t="s">
        <v>238</v>
      </c>
      <c r="B36" s="7" t="s">
        <v>306</v>
      </c>
      <c r="C36" s="7">
        <v>134</v>
      </c>
      <c r="D36" s="7">
        <v>2</v>
      </c>
      <c r="E36" s="7">
        <v>20</v>
      </c>
      <c r="F36" s="8">
        <v>41571</v>
      </c>
      <c r="G36" s="9" t="s">
        <v>307</v>
      </c>
      <c r="H36" s="9" t="s">
        <v>284</v>
      </c>
      <c r="I36" s="7">
        <v>80</v>
      </c>
      <c r="J36" s="7">
        <v>100</v>
      </c>
      <c r="K36" s="7">
        <v>1</v>
      </c>
      <c r="L36" s="36">
        <f>I36/J36</f>
        <v>0.8</v>
      </c>
      <c r="M36" s="10">
        <v>8</v>
      </c>
      <c r="N36" s="10">
        <v>2</v>
      </c>
      <c r="O36" s="7">
        <v>72</v>
      </c>
      <c r="P36" s="12">
        <v>1</v>
      </c>
      <c r="Q36" s="7"/>
      <c r="R36" s="7"/>
      <c r="S36" s="7">
        <v>4</v>
      </c>
      <c r="T36" s="7">
        <v>4</v>
      </c>
      <c r="U36" s="7">
        <v>2</v>
      </c>
      <c r="V36" s="7">
        <v>1</v>
      </c>
      <c r="W36" s="7">
        <v>4</v>
      </c>
      <c r="X36" s="7">
        <v>3</v>
      </c>
      <c r="Y36" s="7">
        <v>4</v>
      </c>
      <c r="Z36" s="7">
        <v>4</v>
      </c>
      <c r="AA36" s="7">
        <v>2</v>
      </c>
      <c r="AB36" s="7">
        <v>4</v>
      </c>
      <c r="AC36" s="7">
        <v>3</v>
      </c>
      <c r="AD36" s="7">
        <v>3</v>
      </c>
      <c r="AE36" s="7">
        <v>3</v>
      </c>
      <c r="AF36" s="7">
        <v>3</v>
      </c>
      <c r="AG36" s="7">
        <v>2</v>
      </c>
      <c r="AH36" s="7">
        <v>3</v>
      </c>
      <c r="AI36" s="7">
        <v>4</v>
      </c>
      <c r="AJ36" s="7">
        <v>2</v>
      </c>
      <c r="AK36" s="7">
        <v>4</v>
      </c>
      <c r="AL36" s="7">
        <v>2</v>
      </c>
      <c r="AM36" s="7">
        <v>3</v>
      </c>
      <c r="AN36" s="7">
        <v>2</v>
      </c>
      <c r="AO36" s="7">
        <v>2</v>
      </c>
      <c r="AP36" s="7">
        <v>3</v>
      </c>
      <c r="AQ36" s="7">
        <v>1</v>
      </c>
      <c r="AR36" s="7">
        <v>4</v>
      </c>
      <c r="AS36" s="7">
        <v>2</v>
      </c>
      <c r="AT36" s="7">
        <v>3</v>
      </c>
      <c r="AU36" s="7">
        <v>1</v>
      </c>
      <c r="AV36" s="7">
        <v>2</v>
      </c>
      <c r="AW36" s="7">
        <v>2</v>
      </c>
      <c r="AX36" s="7">
        <v>2</v>
      </c>
      <c r="AY36" s="7">
        <v>2</v>
      </c>
      <c r="AZ36" s="34">
        <f>AVERAGE(AH36,AI36,AT36,AV36)</f>
        <v>3</v>
      </c>
      <c r="BA36" s="34">
        <f>AVERAGE(AJ36,AM36,AN36,AW36)</f>
        <v>2.25</v>
      </c>
      <c r="BB36" s="34">
        <f>AVERAGE(AK36,AP36,AR36,AX36)</f>
        <v>3.25</v>
      </c>
      <c r="BC36" s="34">
        <f>AVERAGE(AL36,AO36,AQ36,AS36,AY36)</f>
        <v>1.8</v>
      </c>
      <c r="BD36" s="34">
        <f>AVERAGE(AZ:AZ)</f>
        <v>3.41</v>
      </c>
      <c r="BE36" s="34">
        <f>AVERAGE(BA:BA)</f>
        <v>2.4966666666666666</v>
      </c>
      <c r="BF36" s="34">
        <f>AVERAGE(BB:BB)</f>
        <v>3.0133333333333332</v>
      </c>
      <c r="BG36" s="34">
        <f>AVERAGE(BC:BC)</f>
        <v>2.4390000000000009</v>
      </c>
      <c r="BH36" s="36">
        <f>STDEVP(AZ:AZ)</f>
        <v>0.731596427911819</v>
      </c>
      <c r="BI36" s="36">
        <f>STDEVP(BA:BA)</f>
        <v>0.82208407247812687</v>
      </c>
      <c r="BJ36" s="36">
        <f>STDEVP(BB:BB)</f>
        <v>0.87501746014325654</v>
      </c>
      <c r="BK36" s="36">
        <f>STDEVP(BC:BC)</f>
        <v>0.68134352569023027</v>
      </c>
      <c r="BL36" s="36">
        <f>(AZ36-BD36)/BH36</f>
        <v>-0.56041826389209537</v>
      </c>
      <c r="BM36" s="36">
        <f>(BA36-BE36)/BI36</f>
        <v>-0.30005041445834557</v>
      </c>
      <c r="BN36" s="36">
        <f>(BB36-BF36)/BJ36</f>
        <v>0.27047079338042018</v>
      </c>
      <c r="BO36" s="36">
        <f>(BC36-BG36)/BK36</f>
        <v>-0.93785289785012116</v>
      </c>
      <c r="BP36" s="7">
        <v>2</v>
      </c>
      <c r="BQ36" s="7">
        <v>2</v>
      </c>
      <c r="BR36" s="7">
        <v>2</v>
      </c>
      <c r="BS36" s="7">
        <v>2</v>
      </c>
    </row>
    <row r="37" spans="1:71" s="21" customFormat="1">
      <c r="A37" s="7" t="s">
        <v>238</v>
      </c>
      <c r="B37" s="7" t="s">
        <v>324</v>
      </c>
      <c r="C37" s="7">
        <v>146</v>
      </c>
      <c r="D37" s="7">
        <v>2</v>
      </c>
      <c r="E37" s="7">
        <v>19</v>
      </c>
      <c r="F37" s="8">
        <v>41571</v>
      </c>
      <c r="G37" s="9" t="s">
        <v>49</v>
      </c>
      <c r="H37" s="9" t="s">
        <v>283</v>
      </c>
      <c r="I37" s="7">
        <v>70</v>
      </c>
      <c r="J37" s="7">
        <v>100</v>
      </c>
      <c r="K37" s="7">
        <v>1</v>
      </c>
      <c r="L37" s="36">
        <f>I37/J37</f>
        <v>0.7</v>
      </c>
      <c r="M37" s="10">
        <v>7</v>
      </c>
      <c r="N37" s="10">
        <v>1</v>
      </c>
      <c r="O37" s="7">
        <v>80</v>
      </c>
      <c r="P37" s="12">
        <v>2</v>
      </c>
      <c r="Q37" s="7"/>
      <c r="R37" s="7"/>
      <c r="S37" s="7">
        <v>3</v>
      </c>
      <c r="T37" s="7">
        <v>3</v>
      </c>
      <c r="U37" s="7">
        <v>2</v>
      </c>
      <c r="V37" s="7">
        <v>1</v>
      </c>
      <c r="W37" s="7">
        <v>3</v>
      </c>
      <c r="X37" s="7">
        <v>5</v>
      </c>
      <c r="Y37" s="7">
        <v>5</v>
      </c>
      <c r="Z37" s="7">
        <v>4</v>
      </c>
      <c r="AA37" s="7">
        <v>4</v>
      </c>
      <c r="AB37" s="7">
        <v>4</v>
      </c>
      <c r="AC37" s="7">
        <v>3</v>
      </c>
      <c r="AD37" s="7">
        <v>3</v>
      </c>
      <c r="AE37" s="7">
        <v>2</v>
      </c>
      <c r="AF37" s="7">
        <v>4</v>
      </c>
      <c r="AG37" s="7">
        <v>3</v>
      </c>
      <c r="AH37" s="7">
        <v>5</v>
      </c>
      <c r="AI37" s="7">
        <v>3</v>
      </c>
      <c r="AJ37" s="7">
        <v>2</v>
      </c>
      <c r="AK37" s="7">
        <v>3</v>
      </c>
      <c r="AL37" s="7">
        <v>2</v>
      </c>
      <c r="AM37" s="7">
        <v>2</v>
      </c>
      <c r="AN37" s="7">
        <v>2</v>
      </c>
      <c r="AO37" s="7">
        <v>1</v>
      </c>
      <c r="AP37" s="7">
        <v>3</v>
      </c>
      <c r="AQ37" s="7">
        <v>2</v>
      </c>
      <c r="AR37" s="7">
        <v>4</v>
      </c>
      <c r="AS37" s="7">
        <v>2</v>
      </c>
      <c r="AT37" s="7">
        <v>4</v>
      </c>
      <c r="AU37" s="7">
        <v>1</v>
      </c>
      <c r="AV37" s="7">
        <v>4</v>
      </c>
      <c r="AW37" s="7">
        <v>2</v>
      </c>
      <c r="AX37" s="7">
        <v>4</v>
      </c>
      <c r="AY37" s="7">
        <v>2</v>
      </c>
      <c r="AZ37" s="34">
        <f>AVERAGE(AH37,AI37,AT37,AV37)</f>
        <v>4</v>
      </c>
      <c r="BA37" s="34">
        <f>AVERAGE(AJ37,AM37,AN37,AW37)</f>
        <v>2</v>
      </c>
      <c r="BB37" s="34">
        <f>AVERAGE(AK37,AP37,AR37,AX37)</f>
        <v>3.5</v>
      </c>
      <c r="BC37" s="34">
        <f>AVERAGE(AL37,AO37,AQ37,AS37,AY37)</f>
        <v>1.8</v>
      </c>
      <c r="BD37" s="34">
        <f>AVERAGE(AZ:AZ)</f>
        <v>3.41</v>
      </c>
      <c r="BE37" s="34">
        <f>AVERAGE(BA:BA)</f>
        <v>2.4966666666666666</v>
      </c>
      <c r="BF37" s="34">
        <f>AVERAGE(BB:BB)</f>
        <v>3.0133333333333332</v>
      </c>
      <c r="BG37" s="34">
        <f>AVERAGE(BC:BC)</f>
        <v>2.4390000000000009</v>
      </c>
      <c r="BH37" s="36">
        <f>STDEVP(AZ:AZ)</f>
        <v>0.731596427911819</v>
      </c>
      <c r="BI37" s="36">
        <f>STDEVP(BA:BA)</f>
        <v>0.82208407247812687</v>
      </c>
      <c r="BJ37" s="36">
        <f>STDEVP(BB:BB)</f>
        <v>0.87501746014325654</v>
      </c>
      <c r="BK37" s="36">
        <f>STDEVP(BC:BC)</f>
        <v>0.68134352569023027</v>
      </c>
      <c r="BL37" s="36">
        <f>(AZ37-BD37)/BH37</f>
        <v>0.80645555047886852</v>
      </c>
      <c r="BM37" s="36">
        <f>(BA37-BE37)/BI37</f>
        <v>-0.60415556424720951</v>
      </c>
      <c r="BN37" s="36">
        <f>(BB37-BF37)/BJ37</f>
        <v>0.55617937793720196</v>
      </c>
      <c r="BO37" s="36">
        <f>(BC37-BG37)/BK37</f>
        <v>-0.93785289785012116</v>
      </c>
      <c r="BP37" s="7">
        <v>2</v>
      </c>
      <c r="BQ37" s="7">
        <v>2</v>
      </c>
      <c r="BR37" s="7">
        <v>2</v>
      </c>
      <c r="BS37" s="7">
        <v>2</v>
      </c>
    </row>
    <row r="38" spans="1:71" s="21" customFormat="1">
      <c r="A38" s="6" t="s">
        <v>238</v>
      </c>
      <c r="B38" s="15" t="s">
        <v>221</v>
      </c>
      <c r="C38" s="16">
        <v>125</v>
      </c>
      <c r="D38" s="17">
        <v>2</v>
      </c>
      <c r="E38" s="17">
        <v>21</v>
      </c>
      <c r="F38" s="13">
        <v>41571</v>
      </c>
      <c r="G38" s="18" t="s">
        <v>161</v>
      </c>
      <c r="H38" s="18" t="s">
        <v>284</v>
      </c>
      <c r="I38" s="17">
        <v>75</v>
      </c>
      <c r="J38" s="17">
        <v>100</v>
      </c>
      <c r="K38" s="7">
        <v>1</v>
      </c>
      <c r="L38" s="36">
        <f>I38/J38</f>
        <v>0.75</v>
      </c>
      <c r="M38" s="10">
        <v>7</v>
      </c>
      <c r="N38" s="10">
        <v>2</v>
      </c>
      <c r="O38" s="17">
        <v>98</v>
      </c>
      <c r="P38" s="12">
        <v>2</v>
      </c>
      <c r="Q38" s="17">
        <v>85</v>
      </c>
      <c r="R38" s="7">
        <f>O38-Q38</f>
        <v>13</v>
      </c>
      <c r="S38" s="17">
        <v>4</v>
      </c>
      <c r="T38" s="17">
        <v>3</v>
      </c>
      <c r="U38" s="17">
        <v>2</v>
      </c>
      <c r="V38" s="17">
        <v>1</v>
      </c>
      <c r="W38" s="17">
        <v>3</v>
      </c>
      <c r="X38" s="17">
        <v>4</v>
      </c>
      <c r="Y38" s="17">
        <v>3</v>
      </c>
      <c r="Z38" s="17">
        <v>4</v>
      </c>
      <c r="AA38" s="17">
        <v>3</v>
      </c>
      <c r="AB38" s="17">
        <v>4</v>
      </c>
      <c r="AC38" s="17">
        <v>2</v>
      </c>
      <c r="AD38" s="17">
        <v>3</v>
      </c>
      <c r="AE38" s="17">
        <v>2</v>
      </c>
      <c r="AF38" s="17">
        <v>2</v>
      </c>
      <c r="AG38" s="17">
        <v>2</v>
      </c>
      <c r="AH38" s="17">
        <v>2</v>
      </c>
      <c r="AI38" s="17">
        <v>2</v>
      </c>
      <c r="AJ38" s="17">
        <v>3</v>
      </c>
      <c r="AK38" s="17">
        <v>5</v>
      </c>
      <c r="AL38" s="17">
        <v>2</v>
      </c>
      <c r="AM38" s="17">
        <v>3</v>
      </c>
      <c r="AN38" s="17">
        <v>3</v>
      </c>
      <c r="AO38" s="17">
        <v>1</v>
      </c>
      <c r="AP38" s="17">
        <v>1</v>
      </c>
      <c r="AQ38" s="17">
        <v>1</v>
      </c>
      <c r="AR38" s="17">
        <v>3</v>
      </c>
      <c r="AS38" s="17">
        <v>2</v>
      </c>
      <c r="AT38" s="17">
        <v>1</v>
      </c>
      <c r="AU38" s="17">
        <v>1</v>
      </c>
      <c r="AV38" s="17">
        <v>2</v>
      </c>
      <c r="AW38" s="17">
        <v>2</v>
      </c>
      <c r="AX38" s="17">
        <v>4</v>
      </c>
      <c r="AY38" s="17">
        <v>4</v>
      </c>
      <c r="AZ38" s="34">
        <f>AVERAGE(AH38,AI38,AT38,AV38)</f>
        <v>1.75</v>
      </c>
      <c r="BA38" s="34">
        <f>AVERAGE(AJ38,AM38,AN38,AW38)</f>
        <v>2.75</v>
      </c>
      <c r="BB38" s="34">
        <f>AVERAGE(AK38,AP38,AR38,AX38)</f>
        <v>3.25</v>
      </c>
      <c r="BC38" s="34">
        <f>AVERAGE(AL38,AO38,AQ38,AS38,AY38)</f>
        <v>2</v>
      </c>
      <c r="BD38" s="34">
        <f>AVERAGE(AZ:AZ)</f>
        <v>3.41</v>
      </c>
      <c r="BE38" s="34">
        <f>AVERAGE(BA:BA)</f>
        <v>2.4966666666666666</v>
      </c>
      <c r="BF38" s="34">
        <f>AVERAGE(BB:BB)</f>
        <v>3.0133333333333332</v>
      </c>
      <c r="BG38" s="34">
        <f>AVERAGE(BC:BC)</f>
        <v>2.4390000000000009</v>
      </c>
      <c r="BH38" s="36">
        <f>STDEVP(AZ:AZ)</f>
        <v>0.731596427911819</v>
      </c>
      <c r="BI38" s="36">
        <f>STDEVP(BA:BA)</f>
        <v>0.82208407247812687</v>
      </c>
      <c r="BJ38" s="36">
        <f>STDEVP(BB:BB)</f>
        <v>0.87501746014325654</v>
      </c>
      <c r="BK38" s="36">
        <f>STDEVP(BC:BC)</f>
        <v>0.68134352569023027</v>
      </c>
      <c r="BL38" s="36">
        <f>(AZ38-BD38)/BH38</f>
        <v>-2.2690105318558005</v>
      </c>
      <c r="BM38" s="36">
        <f>(BA38-BE38)/BI38</f>
        <v>0.30815988511938214</v>
      </c>
      <c r="BN38" s="36">
        <f>(BB38-BF38)/BJ38</f>
        <v>0.27047079338042018</v>
      </c>
      <c r="BO38" s="36">
        <f>(BC38-BG38)/BK38</f>
        <v>-0.64431521464194597</v>
      </c>
      <c r="BP38" s="7">
        <v>1</v>
      </c>
      <c r="BQ38" s="7">
        <v>2</v>
      </c>
      <c r="BR38" s="7">
        <v>2</v>
      </c>
      <c r="BS38" s="7">
        <v>2</v>
      </c>
    </row>
    <row r="39" spans="1:71" s="21" customFormat="1">
      <c r="A39" s="6" t="s">
        <v>237</v>
      </c>
      <c r="B39" s="7" t="s">
        <v>34</v>
      </c>
      <c r="C39" s="7">
        <v>45</v>
      </c>
      <c r="D39" s="7">
        <v>2</v>
      </c>
      <c r="E39" s="7">
        <v>18</v>
      </c>
      <c r="F39" s="8">
        <v>41564</v>
      </c>
      <c r="G39" s="9" t="s">
        <v>35</v>
      </c>
      <c r="H39" s="9" t="s">
        <v>289</v>
      </c>
      <c r="I39" s="7">
        <v>71</v>
      </c>
      <c r="J39" s="7">
        <v>100</v>
      </c>
      <c r="K39" s="7">
        <v>1</v>
      </c>
      <c r="L39" s="36">
        <f>I39/J39</f>
        <v>0.71</v>
      </c>
      <c r="M39" s="10">
        <v>7</v>
      </c>
      <c r="N39" s="10">
        <v>1</v>
      </c>
      <c r="O39" s="7">
        <v>71</v>
      </c>
      <c r="P39" s="12">
        <v>1</v>
      </c>
      <c r="Q39" s="7">
        <v>59</v>
      </c>
      <c r="R39" s="7">
        <f>O39-Q39</f>
        <v>12</v>
      </c>
      <c r="S39" s="7">
        <v>4</v>
      </c>
      <c r="T39" s="7">
        <v>2</v>
      </c>
      <c r="U39" s="7">
        <v>3</v>
      </c>
      <c r="V39" s="7">
        <v>3</v>
      </c>
      <c r="W39" s="7">
        <v>4</v>
      </c>
      <c r="X39" s="7">
        <v>3</v>
      </c>
      <c r="Y39" s="7">
        <v>5</v>
      </c>
      <c r="Z39" s="7">
        <v>5</v>
      </c>
      <c r="AA39" s="7">
        <v>4</v>
      </c>
      <c r="AB39" s="7">
        <v>4</v>
      </c>
      <c r="AC39" s="7">
        <v>1</v>
      </c>
      <c r="AD39" s="7">
        <v>5</v>
      </c>
      <c r="AE39" s="7">
        <v>3</v>
      </c>
      <c r="AF39" s="7">
        <v>1</v>
      </c>
      <c r="AG39" s="7">
        <v>3</v>
      </c>
      <c r="AH39" s="7">
        <v>3</v>
      </c>
      <c r="AI39" s="7">
        <v>4</v>
      </c>
      <c r="AJ39" s="7">
        <v>2</v>
      </c>
      <c r="AK39" s="7">
        <v>4</v>
      </c>
      <c r="AL39" s="7">
        <v>2</v>
      </c>
      <c r="AM39" s="7">
        <v>2</v>
      </c>
      <c r="AN39" s="7">
        <v>2</v>
      </c>
      <c r="AO39" s="7">
        <v>2</v>
      </c>
      <c r="AP39" s="7">
        <v>4</v>
      </c>
      <c r="AQ39" s="7">
        <v>2</v>
      </c>
      <c r="AR39" s="7">
        <v>4</v>
      </c>
      <c r="AS39" s="7">
        <v>1</v>
      </c>
      <c r="AT39" s="7">
        <v>2</v>
      </c>
      <c r="AU39" s="7">
        <v>1</v>
      </c>
      <c r="AV39" s="7">
        <v>2</v>
      </c>
      <c r="AW39" s="7">
        <v>3</v>
      </c>
      <c r="AX39" s="7">
        <v>4</v>
      </c>
      <c r="AY39" s="7">
        <v>3</v>
      </c>
      <c r="AZ39" s="34">
        <f>AVERAGE(AH39,AI39,AT39,AV39)</f>
        <v>2.75</v>
      </c>
      <c r="BA39" s="34">
        <f>AVERAGE(AJ39,AM39,AN39,AW39)</f>
        <v>2.25</v>
      </c>
      <c r="BB39" s="34">
        <f>AVERAGE(AK39,AP39,AR39,AX39)</f>
        <v>4</v>
      </c>
      <c r="BC39" s="34">
        <f>AVERAGE(AL39,AO39,AQ39,AS39,AY39)</f>
        <v>2</v>
      </c>
      <c r="BD39" s="34">
        <f>AVERAGE(AZ:AZ)</f>
        <v>3.41</v>
      </c>
      <c r="BE39" s="34">
        <f>AVERAGE(BA:BA)</f>
        <v>2.4966666666666666</v>
      </c>
      <c r="BF39" s="34">
        <f>AVERAGE(BB:BB)</f>
        <v>3.0133333333333332</v>
      </c>
      <c r="BG39" s="34">
        <f>AVERAGE(BC:BC)</f>
        <v>2.4390000000000009</v>
      </c>
      <c r="BH39" s="36">
        <f>STDEVP(AZ:AZ)</f>
        <v>0.731596427911819</v>
      </c>
      <c r="BI39" s="36">
        <f>STDEVP(BA:BA)</f>
        <v>0.82208407247812687</v>
      </c>
      <c r="BJ39" s="36">
        <f>STDEVP(BB:BB)</f>
        <v>0.87501746014325654</v>
      </c>
      <c r="BK39" s="36">
        <f>STDEVP(BC:BC)</f>
        <v>0.68134352569023027</v>
      </c>
      <c r="BL39" s="36">
        <f>(AZ39-BD39)/BH39</f>
        <v>-0.90213671748483637</v>
      </c>
      <c r="BM39" s="36">
        <f>(BA39-BE39)/BI39</f>
        <v>-0.30005041445834557</v>
      </c>
      <c r="BN39" s="36">
        <f>(BB39-BF39)/BJ39</f>
        <v>1.1275965470507654</v>
      </c>
      <c r="BO39" s="36">
        <f>(BC39-BG39)/BK39</f>
        <v>-0.64431521464194597</v>
      </c>
      <c r="BP39" s="7">
        <v>2</v>
      </c>
      <c r="BQ39" s="7">
        <v>2</v>
      </c>
      <c r="BR39" s="7">
        <v>3</v>
      </c>
      <c r="BS39" s="7">
        <v>2</v>
      </c>
    </row>
    <row r="40" spans="1:71" s="21" customFormat="1">
      <c r="A40" s="6" t="s">
        <v>237</v>
      </c>
      <c r="B40" s="7" t="s">
        <v>101</v>
      </c>
      <c r="C40" s="7">
        <v>30</v>
      </c>
      <c r="D40" s="7">
        <v>2</v>
      </c>
      <c r="E40" s="7">
        <v>20</v>
      </c>
      <c r="F40" s="8">
        <v>41564</v>
      </c>
      <c r="G40" s="9" t="s">
        <v>102</v>
      </c>
      <c r="H40" s="9" t="s">
        <v>283</v>
      </c>
      <c r="I40" s="7">
        <v>67</v>
      </c>
      <c r="J40" s="7">
        <v>100</v>
      </c>
      <c r="K40" s="7">
        <v>1</v>
      </c>
      <c r="L40" s="36">
        <f>I40/J40</f>
        <v>0.67</v>
      </c>
      <c r="M40" s="10">
        <v>6</v>
      </c>
      <c r="N40" s="10">
        <v>1</v>
      </c>
      <c r="O40" s="7">
        <v>85</v>
      </c>
      <c r="P40" s="12">
        <v>2</v>
      </c>
      <c r="Q40" s="7">
        <v>75</v>
      </c>
      <c r="R40" s="7">
        <f>O40-Q40</f>
        <v>10</v>
      </c>
      <c r="S40" s="7">
        <v>4</v>
      </c>
      <c r="T40" s="7">
        <v>3</v>
      </c>
      <c r="U40" s="7">
        <v>3</v>
      </c>
      <c r="V40" s="7">
        <v>2</v>
      </c>
      <c r="W40" s="7">
        <v>2</v>
      </c>
      <c r="X40" s="7">
        <v>5</v>
      </c>
      <c r="Y40" s="7">
        <v>5</v>
      </c>
      <c r="Z40" s="7">
        <v>4</v>
      </c>
      <c r="AA40" s="7">
        <v>3</v>
      </c>
      <c r="AB40" s="7">
        <v>4</v>
      </c>
      <c r="AC40" s="7">
        <v>2</v>
      </c>
      <c r="AD40" s="7">
        <v>3</v>
      </c>
      <c r="AE40" s="7">
        <v>4</v>
      </c>
      <c r="AF40" s="7">
        <v>3</v>
      </c>
      <c r="AG40" s="7">
        <v>3</v>
      </c>
      <c r="AH40" s="7">
        <v>4</v>
      </c>
      <c r="AI40" s="7">
        <v>4</v>
      </c>
      <c r="AJ40" s="7">
        <v>3</v>
      </c>
      <c r="AK40" s="7">
        <v>2</v>
      </c>
      <c r="AL40" s="7">
        <v>2</v>
      </c>
      <c r="AM40" s="7">
        <v>4</v>
      </c>
      <c r="AN40" s="7">
        <v>3</v>
      </c>
      <c r="AO40" s="7">
        <v>3</v>
      </c>
      <c r="AP40" s="7">
        <v>2</v>
      </c>
      <c r="AQ40" s="7">
        <v>1</v>
      </c>
      <c r="AR40" s="7">
        <v>2</v>
      </c>
      <c r="AS40" s="7">
        <v>2</v>
      </c>
      <c r="AT40" s="7">
        <v>3</v>
      </c>
      <c r="AU40" s="7">
        <v>1</v>
      </c>
      <c r="AV40" s="7">
        <v>3</v>
      </c>
      <c r="AW40" s="7">
        <v>2</v>
      </c>
      <c r="AX40" s="7">
        <v>2</v>
      </c>
      <c r="AY40" s="7">
        <v>2</v>
      </c>
      <c r="AZ40" s="34">
        <f>AVERAGE(AH40,AI40,AT40,AV40)</f>
        <v>3.5</v>
      </c>
      <c r="BA40" s="34">
        <f>AVERAGE(AJ40,AM40,AN40,AW40)</f>
        <v>3</v>
      </c>
      <c r="BB40" s="34">
        <f>AVERAGE(AK40,AP40,AR40,AX40)</f>
        <v>2</v>
      </c>
      <c r="BC40" s="34">
        <f>AVERAGE(AL40,AO40,AQ40,AS40,AY40)</f>
        <v>2</v>
      </c>
      <c r="BD40" s="34">
        <f>AVERAGE(AZ:AZ)</f>
        <v>3.41</v>
      </c>
      <c r="BE40" s="34">
        <f>AVERAGE(BA:BA)</f>
        <v>2.4966666666666666</v>
      </c>
      <c r="BF40" s="34">
        <f>AVERAGE(BB:BB)</f>
        <v>3.0133333333333332</v>
      </c>
      <c r="BG40" s="34">
        <f>AVERAGE(BC:BC)</f>
        <v>2.4390000000000009</v>
      </c>
      <c r="BH40" s="36">
        <f>STDEVP(AZ:AZ)</f>
        <v>0.731596427911819</v>
      </c>
      <c r="BI40" s="36">
        <f>STDEVP(BA:BA)</f>
        <v>0.82208407247812687</v>
      </c>
      <c r="BJ40" s="36">
        <f>STDEVP(BB:BB)</f>
        <v>0.87501746014325654</v>
      </c>
      <c r="BK40" s="36">
        <f>STDEVP(BC:BC)</f>
        <v>0.68134352569023027</v>
      </c>
      <c r="BL40" s="36">
        <f>(AZ40-BD40)/BH40</f>
        <v>0.12301864329338656</v>
      </c>
      <c r="BM40" s="36">
        <f>(BA40-BE40)/BI40</f>
        <v>0.61226503490824602</v>
      </c>
      <c r="BN40" s="36">
        <f>(BB40-BF40)/BJ40</f>
        <v>-1.1580721294034884</v>
      </c>
      <c r="BO40" s="36">
        <f>(BC40-BG40)/BK40</f>
        <v>-0.64431521464194597</v>
      </c>
      <c r="BP40" s="7">
        <v>2</v>
      </c>
      <c r="BQ40" s="7">
        <v>2</v>
      </c>
      <c r="BR40" s="7">
        <v>1</v>
      </c>
      <c r="BS40" s="7">
        <v>2</v>
      </c>
    </row>
    <row r="41" spans="1:71" s="21" customFormat="1">
      <c r="A41" s="6" t="s">
        <v>237</v>
      </c>
      <c r="B41" s="7" t="s">
        <v>56</v>
      </c>
      <c r="C41" s="7">
        <v>35</v>
      </c>
      <c r="D41" s="7">
        <v>2</v>
      </c>
      <c r="E41" s="7">
        <v>20</v>
      </c>
      <c r="F41" s="8">
        <v>41564</v>
      </c>
      <c r="G41" s="9" t="s">
        <v>24</v>
      </c>
      <c r="H41" s="9" t="s">
        <v>297</v>
      </c>
      <c r="I41" s="7">
        <v>75</v>
      </c>
      <c r="J41" s="7">
        <v>100</v>
      </c>
      <c r="K41" s="7">
        <v>1</v>
      </c>
      <c r="L41" s="36">
        <f>I41/J41</f>
        <v>0.75</v>
      </c>
      <c r="M41" s="10">
        <v>7</v>
      </c>
      <c r="N41" s="10">
        <v>2</v>
      </c>
      <c r="O41" s="7">
        <v>76</v>
      </c>
      <c r="P41" s="12">
        <v>1</v>
      </c>
      <c r="Q41" s="7">
        <v>71</v>
      </c>
      <c r="R41" s="7">
        <f>O41-Q41</f>
        <v>5</v>
      </c>
      <c r="S41" s="7">
        <v>2</v>
      </c>
      <c r="T41" s="7">
        <v>4</v>
      </c>
      <c r="U41" s="7">
        <v>4</v>
      </c>
      <c r="V41" s="7">
        <v>3</v>
      </c>
      <c r="W41" s="7">
        <v>2</v>
      </c>
      <c r="X41" s="7">
        <v>5</v>
      </c>
      <c r="Y41" s="7">
        <v>4</v>
      </c>
      <c r="Z41" s="7">
        <v>5</v>
      </c>
      <c r="AA41" s="7">
        <v>3</v>
      </c>
      <c r="AB41" s="7">
        <v>5</v>
      </c>
      <c r="AC41" s="7">
        <v>4</v>
      </c>
      <c r="AD41" s="7">
        <v>3</v>
      </c>
      <c r="AE41" s="7">
        <v>4</v>
      </c>
      <c r="AF41" s="7">
        <v>1</v>
      </c>
      <c r="AG41" s="7">
        <v>3</v>
      </c>
      <c r="AH41" s="7">
        <v>5</v>
      </c>
      <c r="AI41" s="7">
        <v>5</v>
      </c>
      <c r="AJ41" s="7">
        <v>2</v>
      </c>
      <c r="AK41" s="7">
        <v>5</v>
      </c>
      <c r="AL41" s="7">
        <v>4</v>
      </c>
      <c r="AM41" s="7">
        <v>4</v>
      </c>
      <c r="AN41" s="7">
        <v>3</v>
      </c>
      <c r="AO41" s="7">
        <v>2</v>
      </c>
      <c r="AP41" s="7">
        <v>4</v>
      </c>
      <c r="AQ41" s="7">
        <v>1</v>
      </c>
      <c r="AR41" s="7">
        <v>2</v>
      </c>
      <c r="AS41" s="7">
        <v>1</v>
      </c>
      <c r="AT41" s="7">
        <v>3</v>
      </c>
      <c r="AU41" s="7">
        <v>1</v>
      </c>
      <c r="AV41" s="7">
        <v>2</v>
      </c>
      <c r="AW41" s="7">
        <v>2</v>
      </c>
      <c r="AX41" s="7">
        <v>1</v>
      </c>
      <c r="AY41" s="7">
        <v>2</v>
      </c>
      <c r="AZ41" s="34">
        <f>AVERAGE(AH41,AI41,AT41,AV41)</f>
        <v>3.75</v>
      </c>
      <c r="BA41" s="34">
        <f>AVERAGE(AJ41,AM41,AN41,AW41)</f>
        <v>2.75</v>
      </c>
      <c r="BB41" s="34">
        <f>AVERAGE(AK41,AP41,AR41,AX41)</f>
        <v>3</v>
      </c>
      <c r="BC41" s="34">
        <f>AVERAGE(AL41,AO41,AQ41,AS41,AY41)</f>
        <v>2</v>
      </c>
      <c r="BD41" s="34">
        <f>AVERAGE(AZ:AZ)</f>
        <v>3.41</v>
      </c>
      <c r="BE41" s="34">
        <f>AVERAGE(BA:BA)</f>
        <v>2.4966666666666666</v>
      </c>
      <c r="BF41" s="34">
        <f>AVERAGE(BB:BB)</f>
        <v>3.0133333333333332</v>
      </c>
      <c r="BG41" s="34">
        <f>AVERAGE(BC:BC)</f>
        <v>2.4390000000000009</v>
      </c>
      <c r="BH41" s="36">
        <f>STDEVP(AZ:AZ)</f>
        <v>0.731596427911819</v>
      </c>
      <c r="BI41" s="36">
        <f>STDEVP(BA:BA)</f>
        <v>0.82208407247812687</v>
      </c>
      <c r="BJ41" s="36">
        <f>STDEVP(BB:BB)</f>
        <v>0.87501746014325654</v>
      </c>
      <c r="BK41" s="36">
        <f>STDEVP(BC:BC)</f>
        <v>0.68134352569023027</v>
      </c>
      <c r="BL41" s="36">
        <f>(AZ41-BD41)/BH41</f>
        <v>0.46473709688612758</v>
      </c>
      <c r="BM41" s="36">
        <f>(BA41-BE41)/BI41</f>
        <v>0.30815988511938214</v>
      </c>
      <c r="BN41" s="36">
        <f>(BB41-BF41)/BJ41</f>
        <v>-1.5237791176361537E-2</v>
      </c>
      <c r="BO41" s="36">
        <f>(BC41-BG41)/BK41</f>
        <v>-0.64431521464194597</v>
      </c>
      <c r="BP41" s="7">
        <v>2</v>
      </c>
      <c r="BQ41" s="7">
        <v>2</v>
      </c>
      <c r="BR41" s="7">
        <v>2</v>
      </c>
      <c r="BS41" s="7">
        <v>2</v>
      </c>
    </row>
    <row r="42" spans="1:71" s="21" customFormat="1">
      <c r="A42" s="6" t="s">
        <v>237</v>
      </c>
      <c r="B42" s="7" t="s">
        <v>58</v>
      </c>
      <c r="C42" s="7">
        <v>18</v>
      </c>
      <c r="D42" s="7">
        <v>1</v>
      </c>
      <c r="E42" s="7">
        <v>19</v>
      </c>
      <c r="F42" s="8">
        <v>41564</v>
      </c>
      <c r="G42" s="9" t="s">
        <v>51</v>
      </c>
      <c r="H42" s="9" t="s">
        <v>289</v>
      </c>
      <c r="I42" s="7">
        <v>72</v>
      </c>
      <c r="J42" s="7">
        <v>100</v>
      </c>
      <c r="K42" s="7">
        <v>1</v>
      </c>
      <c r="L42" s="36">
        <f>I42/J42</f>
        <v>0.72</v>
      </c>
      <c r="M42" s="10">
        <v>7</v>
      </c>
      <c r="N42" s="10">
        <v>1</v>
      </c>
      <c r="O42" s="7">
        <v>56</v>
      </c>
      <c r="P42" s="12">
        <v>1</v>
      </c>
      <c r="Q42" s="7">
        <v>56</v>
      </c>
      <c r="R42" s="7">
        <f>O42-Q42</f>
        <v>0</v>
      </c>
      <c r="S42" s="7">
        <v>4</v>
      </c>
      <c r="T42" s="7">
        <v>5</v>
      </c>
      <c r="U42" s="7">
        <v>3</v>
      </c>
      <c r="V42" s="7">
        <v>1</v>
      </c>
      <c r="W42" s="7">
        <v>3</v>
      </c>
      <c r="X42" s="7">
        <v>5</v>
      </c>
      <c r="Y42" s="7">
        <v>4</v>
      </c>
      <c r="Z42" s="7">
        <v>5</v>
      </c>
      <c r="AA42" s="7">
        <v>5</v>
      </c>
      <c r="AB42" s="7">
        <v>4</v>
      </c>
      <c r="AC42" s="7">
        <v>4</v>
      </c>
      <c r="AD42" s="7">
        <v>5</v>
      </c>
      <c r="AE42" s="7">
        <v>5</v>
      </c>
      <c r="AF42" s="7">
        <v>3</v>
      </c>
      <c r="AG42" s="7">
        <v>4</v>
      </c>
      <c r="AH42" s="7">
        <v>5</v>
      </c>
      <c r="AI42" s="7">
        <v>5</v>
      </c>
      <c r="AJ42" s="7">
        <v>2</v>
      </c>
      <c r="AK42" s="7">
        <v>3</v>
      </c>
      <c r="AL42" s="7">
        <v>3</v>
      </c>
      <c r="AM42" s="7">
        <v>1</v>
      </c>
      <c r="AN42" s="7">
        <v>1</v>
      </c>
      <c r="AO42" s="7">
        <v>2</v>
      </c>
      <c r="AP42" s="7">
        <v>1</v>
      </c>
      <c r="AQ42" s="7">
        <v>1</v>
      </c>
      <c r="AR42" s="7">
        <v>2</v>
      </c>
      <c r="AS42" s="7">
        <v>2</v>
      </c>
      <c r="AT42" s="7">
        <v>4</v>
      </c>
      <c r="AU42" s="7">
        <v>1</v>
      </c>
      <c r="AV42" s="7">
        <v>4</v>
      </c>
      <c r="AW42" s="7">
        <v>2</v>
      </c>
      <c r="AX42" s="7">
        <v>3</v>
      </c>
      <c r="AY42" s="7">
        <v>2</v>
      </c>
      <c r="AZ42" s="34">
        <f>AVERAGE(AH42,AI42,AT42,AV42)</f>
        <v>4.5</v>
      </c>
      <c r="BA42" s="34">
        <f>AVERAGE(AJ42,AM42,AN42,AW42)</f>
        <v>1.5</v>
      </c>
      <c r="BB42" s="34">
        <f>AVERAGE(AK42,AP42,AR42,AX42)</f>
        <v>2.25</v>
      </c>
      <c r="BC42" s="34">
        <f>AVERAGE(AL42,AO42,AQ42,AS42,AY42)</f>
        <v>2</v>
      </c>
      <c r="BD42" s="34">
        <f>AVERAGE(AZ:AZ)</f>
        <v>3.41</v>
      </c>
      <c r="BE42" s="34">
        <f>AVERAGE(BA:BA)</f>
        <v>2.4966666666666666</v>
      </c>
      <c r="BF42" s="34">
        <f>AVERAGE(BB:BB)</f>
        <v>3.0133333333333332</v>
      </c>
      <c r="BG42" s="34">
        <f>AVERAGE(BC:BC)</f>
        <v>2.4390000000000009</v>
      </c>
      <c r="BH42" s="36">
        <f>STDEVP(AZ:AZ)</f>
        <v>0.731596427911819</v>
      </c>
      <c r="BI42" s="36">
        <f>STDEVP(BA:BA)</f>
        <v>0.82208407247812687</v>
      </c>
      <c r="BJ42" s="36">
        <f>STDEVP(BB:BB)</f>
        <v>0.87501746014325654</v>
      </c>
      <c r="BK42" s="36">
        <f>STDEVP(BC:BC)</f>
        <v>0.68134352569023027</v>
      </c>
      <c r="BL42" s="36">
        <f>(AZ42-BD42)/BH42</f>
        <v>1.4898924576643504</v>
      </c>
      <c r="BM42" s="36">
        <f>(BA42-BE42)/BI42</f>
        <v>-1.2123658638249373</v>
      </c>
      <c r="BN42" s="36">
        <f>(BB42-BF42)/BJ42</f>
        <v>-0.87236354484670675</v>
      </c>
      <c r="BO42" s="36">
        <f>(BC42-BG42)/BK42</f>
        <v>-0.64431521464194597</v>
      </c>
      <c r="BP42" s="7">
        <v>3</v>
      </c>
      <c r="BQ42" s="7">
        <v>1</v>
      </c>
      <c r="BR42" s="7">
        <v>2</v>
      </c>
      <c r="BS42" s="7">
        <v>2</v>
      </c>
    </row>
    <row r="43" spans="1:71" s="21" customFormat="1">
      <c r="A43" s="6" t="s">
        <v>238</v>
      </c>
      <c r="B43" s="10" t="s">
        <v>175</v>
      </c>
      <c r="C43" s="11">
        <v>94</v>
      </c>
      <c r="D43" s="12">
        <v>2</v>
      </c>
      <c r="E43" s="12">
        <v>20</v>
      </c>
      <c r="F43" s="13">
        <v>41571</v>
      </c>
      <c r="G43" s="14" t="s">
        <v>176</v>
      </c>
      <c r="H43" s="14" t="s">
        <v>297</v>
      </c>
      <c r="I43" s="12">
        <v>71</v>
      </c>
      <c r="J43" s="12">
        <v>100</v>
      </c>
      <c r="K43" s="7">
        <v>1</v>
      </c>
      <c r="L43" s="36">
        <f>I43/J43</f>
        <v>0.71</v>
      </c>
      <c r="M43" s="10">
        <v>7</v>
      </c>
      <c r="N43" s="10">
        <v>1</v>
      </c>
      <c r="O43" s="12">
        <v>80</v>
      </c>
      <c r="P43" s="12">
        <v>2</v>
      </c>
      <c r="Q43" s="12">
        <v>80</v>
      </c>
      <c r="R43" s="7">
        <f>O43-Q43</f>
        <v>0</v>
      </c>
      <c r="S43" s="12">
        <v>3</v>
      </c>
      <c r="T43" s="12">
        <v>4</v>
      </c>
      <c r="U43" s="12">
        <v>2</v>
      </c>
      <c r="V43" s="12">
        <v>1</v>
      </c>
      <c r="W43" s="12">
        <v>3</v>
      </c>
      <c r="X43" s="12">
        <v>5</v>
      </c>
      <c r="Y43" s="12">
        <v>4</v>
      </c>
      <c r="Z43" s="12">
        <v>3</v>
      </c>
      <c r="AA43" s="12">
        <v>3</v>
      </c>
      <c r="AB43" s="12">
        <v>4</v>
      </c>
      <c r="AC43" s="12">
        <v>3</v>
      </c>
      <c r="AD43" s="12">
        <v>3</v>
      </c>
      <c r="AE43" s="12">
        <v>2</v>
      </c>
      <c r="AF43" s="12">
        <v>4</v>
      </c>
      <c r="AG43" s="12">
        <v>3</v>
      </c>
      <c r="AH43" s="12">
        <v>2</v>
      </c>
      <c r="AI43" s="12">
        <v>3</v>
      </c>
      <c r="AJ43" s="12">
        <v>2</v>
      </c>
      <c r="AK43" s="12">
        <v>1</v>
      </c>
      <c r="AL43" s="12">
        <v>2</v>
      </c>
      <c r="AM43" s="12">
        <v>2</v>
      </c>
      <c r="AN43" s="12">
        <v>3</v>
      </c>
      <c r="AO43" s="12">
        <v>2</v>
      </c>
      <c r="AP43" s="12">
        <v>2</v>
      </c>
      <c r="AQ43" s="12">
        <v>1</v>
      </c>
      <c r="AR43" s="12">
        <v>2</v>
      </c>
      <c r="AS43" s="12">
        <v>2</v>
      </c>
      <c r="AT43" s="12">
        <v>3</v>
      </c>
      <c r="AU43" s="12">
        <v>2</v>
      </c>
      <c r="AV43" s="12">
        <v>1</v>
      </c>
      <c r="AW43" s="12">
        <v>1</v>
      </c>
      <c r="AX43" s="12">
        <v>2</v>
      </c>
      <c r="AY43" s="12">
        <v>3</v>
      </c>
      <c r="AZ43" s="34">
        <f>AVERAGE(AH43,AI43,AT43,AV43)</f>
        <v>2.25</v>
      </c>
      <c r="BA43" s="34">
        <f>AVERAGE(AJ43,AM43,AN43,AW43)</f>
        <v>2</v>
      </c>
      <c r="BB43" s="34">
        <f>AVERAGE(AK43,AP43,AR43,AX43)</f>
        <v>1.75</v>
      </c>
      <c r="BC43" s="34">
        <f>AVERAGE(AL43,AO43,AQ43,AS43,AY43)</f>
        <v>2</v>
      </c>
      <c r="BD43" s="34">
        <f>AVERAGE(AZ:AZ)</f>
        <v>3.41</v>
      </c>
      <c r="BE43" s="34">
        <f>AVERAGE(BA:BA)</f>
        <v>2.4966666666666666</v>
      </c>
      <c r="BF43" s="34">
        <f>AVERAGE(BB:BB)</f>
        <v>3.0133333333333332</v>
      </c>
      <c r="BG43" s="34">
        <f>AVERAGE(BC:BC)</f>
        <v>2.4390000000000009</v>
      </c>
      <c r="BH43" s="36">
        <f>STDEVP(AZ:AZ)</f>
        <v>0.731596427911819</v>
      </c>
      <c r="BI43" s="36">
        <f>STDEVP(BA:BA)</f>
        <v>0.82208407247812687</v>
      </c>
      <c r="BJ43" s="36">
        <f>STDEVP(BB:BB)</f>
        <v>0.87501746014325654</v>
      </c>
      <c r="BK43" s="36">
        <f>STDEVP(BC:BC)</f>
        <v>0.68134352569023027</v>
      </c>
      <c r="BL43" s="36">
        <f>(AZ43-BD43)/BH43</f>
        <v>-1.5855736246703185</v>
      </c>
      <c r="BM43" s="36">
        <f>(BA43-BE43)/BI43</f>
        <v>-0.60415556424720951</v>
      </c>
      <c r="BN43" s="36">
        <f>(BB43-BF43)/BJ43</f>
        <v>-1.4437807139602703</v>
      </c>
      <c r="BO43" s="36">
        <f>(BC43-BG43)/BK43</f>
        <v>-0.64431521464194597</v>
      </c>
      <c r="BP43" s="7">
        <v>1</v>
      </c>
      <c r="BQ43" s="7">
        <v>2</v>
      </c>
      <c r="BR43" s="7">
        <v>1</v>
      </c>
      <c r="BS43" s="7">
        <v>2</v>
      </c>
    </row>
    <row r="44" spans="1:71" s="21" customFormat="1">
      <c r="A44" s="6" t="s">
        <v>237</v>
      </c>
      <c r="B44" s="7" t="s">
        <v>38</v>
      </c>
      <c r="C44" s="7">
        <v>37</v>
      </c>
      <c r="D44" s="7">
        <v>2</v>
      </c>
      <c r="E44" s="7">
        <v>18</v>
      </c>
      <c r="F44" s="8">
        <v>41564</v>
      </c>
      <c r="G44" s="9" t="s">
        <v>39</v>
      </c>
      <c r="H44" s="9" t="s">
        <v>297</v>
      </c>
      <c r="I44" s="7">
        <v>77</v>
      </c>
      <c r="J44" s="7">
        <v>100</v>
      </c>
      <c r="K44" s="7">
        <v>1</v>
      </c>
      <c r="L44" s="36">
        <f>I44/J44</f>
        <v>0.77</v>
      </c>
      <c r="M44" s="10">
        <v>7</v>
      </c>
      <c r="N44" s="10">
        <v>2</v>
      </c>
      <c r="O44" s="7">
        <v>89</v>
      </c>
      <c r="P44" s="12">
        <v>2</v>
      </c>
      <c r="Q44" s="7">
        <v>89</v>
      </c>
      <c r="R44" s="7">
        <f>O44-Q44</f>
        <v>0</v>
      </c>
      <c r="S44" s="7">
        <v>4</v>
      </c>
      <c r="T44" s="7">
        <v>2</v>
      </c>
      <c r="U44" s="7">
        <v>1</v>
      </c>
      <c r="V44" s="7">
        <v>1</v>
      </c>
      <c r="W44" s="7">
        <v>4</v>
      </c>
      <c r="X44" s="7">
        <v>4</v>
      </c>
      <c r="Y44" s="7">
        <v>3</v>
      </c>
      <c r="Z44" s="7">
        <v>3</v>
      </c>
      <c r="AA44" s="7">
        <v>4</v>
      </c>
      <c r="AB44" s="7">
        <v>5</v>
      </c>
      <c r="AC44" s="7">
        <v>1</v>
      </c>
      <c r="AD44" s="7">
        <v>5</v>
      </c>
      <c r="AE44" s="7">
        <v>4</v>
      </c>
      <c r="AF44" s="7">
        <v>1</v>
      </c>
      <c r="AG44" s="7">
        <v>3</v>
      </c>
      <c r="AH44" s="7">
        <v>4</v>
      </c>
      <c r="AI44" s="7">
        <v>4</v>
      </c>
      <c r="AJ44" s="7">
        <v>2</v>
      </c>
      <c r="AK44" s="7">
        <v>3</v>
      </c>
      <c r="AL44" s="7"/>
      <c r="AM44" s="7">
        <v>1</v>
      </c>
      <c r="AN44" s="7">
        <v>1</v>
      </c>
      <c r="AO44" s="7">
        <v>1</v>
      </c>
      <c r="AP44" s="7">
        <v>2</v>
      </c>
      <c r="AQ44" s="7">
        <v>1</v>
      </c>
      <c r="AR44" s="7">
        <v>5</v>
      </c>
      <c r="AS44" s="7">
        <v>3</v>
      </c>
      <c r="AT44" s="7">
        <v>4</v>
      </c>
      <c r="AU44" s="7">
        <v>1</v>
      </c>
      <c r="AV44" s="7">
        <v>4</v>
      </c>
      <c r="AW44" s="7">
        <v>2</v>
      </c>
      <c r="AX44" s="7">
        <v>2</v>
      </c>
      <c r="AY44" s="7">
        <v>3</v>
      </c>
      <c r="AZ44" s="34">
        <f>AVERAGE(AH44,AI44,AT44,AV44)</f>
        <v>4</v>
      </c>
      <c r="BA44" s="34">
        <f>AVERAGE(AJ44,AM44,AN44,AW44)</f>
        <v>1.5</v>
      </c>
      <c r="BB44" s="34">
        <f>AVERAGE(AK44,AP44,AR44,AX44)</f>
        <v>3</v>
      </c>
      <c r="BC44" s="34">
        <f>AVERAGE(AL44,AO44,AQ44,AS44,AY44)</f>
        <v>2</v>
      </c>
      <c r="BD44" s="34">
        <f>AVERAGE(AZ:AZ)</f>
        <v>3.41</v>
      </c>
      <c r="BE44" s="34">
        <f>AVERAGE(BA:BA)</f>
        <v>2.4966666666666666</v>
      </c>
      <c r="BF44" s="34">
        <f>AVERAGE(BB:BB)</f>
        <v>3.0133333333333332</v>
      </c>
      <c r="BG44" s="34">
        <f>AVERAGE(BC:BC)</f>
        <v>2.4390000000000009</v>
      </c>
      <c r="BH44" s="36">
        <f>STDEVP(AZ:AZ)</f>
        <v>0.731596427911819</v>
      </c>
      <c r="BI44" s="36">
        <f>STDEVP(BA:BA)</f>
        <v>0.82208407247812687</v>
      </c>
      <c r="BJ44" s="36">
        <f>STDEVP(BB:BB)</f>
        <v>0.87501746014325654</v>
      </c>
      <c r="BK44" s="36">
        <f>STDEVP(BC:BC)</f>
        <v>0.68134352569023027</v>
      </c>
      <c r="BL44" s="36">
        <f>(AZ44-BD44)/BH44</f>
        <v>0.80645555047886852</v>
      </c>
      <c r="BM44" s="36">
        <f>(BA44-BE44)/BI44</f>
        <v>-1.2123658638249373</v>
      </c>
      <c r="BN44" s="36">
        <f>(BB44-BF44)/BJ44</f>
        <v>-1.5237791176361537E-2</v>
      </c>
      <c r="BO44" s="36">
        <f>(BC44-BG44)/BK44</f>
        <v>-0.64431521464194597</v>
      </c>
      <c r="BP44" s="7">
        <v>2</v>
      </c>
      <c r="BQ44" s="7">
        <v>1</v>
      </c>
      <c r="BR44" s="7">
        <v>2</v>
      </c>
      <c r="BS44" s="7">
        <v>2</v>
      </c>
    </row>
    <row r="45" spans="1:71" s="21" customFormat="1">
      <c r="A45" s="6" t="s">
        <v>237</v>
      </c>
      <c r="B45" s="7" t="s">
        <v>303</v>
      </c>
      <c r="C45" s="7">
        <v>43</v>
      </c>
      <c r="D45" s="7">
        <v>2</v>
      </c>
      <c r="E45" s="7">
        <v>20</v>
      </c>
      <c r="F45" s="8">
        <v>41564</v>
      </c>
      <c r="G45" s="9" t="s">
        <v>24</v>
      </c>
      <c r="H45" s="9" t="s">
        <v>297</v>
      </c>
      <c r="I45" s="7">
        <v>75</v>
      </c>
      <c r="J45" s="7">
        <v>100</v>
      </c>
      <c r="K45" s="7">
        <v>1</v>
      </c>
      <c r="L45" s="36">
        <f>I45/J45</f>
        <v>0.75</v>
      </c>
      <c r="M45" s="10">
        <v>7</v>
      </c>
      <c r="N45" s="10">
        <v>2</v>
      </c>
      <c r="O45" s="7">
        <v>65</v>
      </c>
      <c r="P45" s="12">
        <v>1</v>
      </c>
      <c r="Q45" s="7">
        <v>69</v>
      </c>
      <c r="R45" s="7">
        <f>O45-Q45</f>
        <v>-4</v>
      </c>
      <c r="S45" s="7">
        <v>4</v>
      </c>
      <c r="T45" s="7">
        <v>3</v>
      </c>
      <c r="U45" s="7">
        <v>3</v>
      </c>
      <c r="V45" s="7">
        <v>2</v>
      </c>
      <c r="W45" s="7">
        <v>3</v>
      </c>
      <c r="X45" s="7">
        <v>4</v>
      </c>
      <c r="Y45" s="7">
        <v>3</v>
      </c>
      <c r="Z45" s="7">
        <v>4</v>
      </c>
      <c r="AA45" s="7">
        <v>4</v>
      </c>
      <c r="AB45" s="7">
        <v>4</v>
      </c>
      <c r="AC45" s="7">
        <v>3</v>
      </c>
      <c r="AD45" s="7">
        <v>3</v>
      </c>
      <c r="AE45" s="7">
        <v>4</v>
      </c>
      <c r="AF45" s="7">
        <v>3</v>
      </c>
      <c r="AG45" s="7">
        <v>2</v>
      </c>
      <c r="AH45" s="7">
        <v>4</v>
      </c>
      <c r="AI45" s="7">
        <v>4</v>
      </c>
      <c r="AJ45" s="7">
        <v>2</v>
      </c>
      <c r="AK45" s="7">
        <v>5</v>
      </c>
      <c r="AL45" s="7">
        <v>1</v>
      </c>
      <c r="AM45" s="7">
        <v>2</v>
      </c>
      <c r="AN45" s="7">
        <v>3</v>
      </c>
      <c r="AO45" s="7">
        <v>3</v>
      </c>
      <c r="AP45" s="7">
        <v>5</v>
      </c>
      <c r="AQ45" s="7">
        <v>1</v>
      </c>
      <c r="AR45" s="7">
        <v>3</v>
      </c>
      <c r="AS45" s="7">
        <v>3</v>
      </c>
      <c r="AT45" s="7">
        <v>3</v>
      </c>
      <c r="AU45" s="7">
        <v>1</v>
      </c>
      <c r="AV45" s="7">
        <v>3</v>
      </c>
      <c r="AW45" s="7">
        <v>2</v>
      </c>
      <c r="AX45" s="7">
        <v>5</v>
      </c>
      <c r="AY45" s="7">
        <v>2</v>
      </c>
      <c r="AZ45" s="34">
        <f>AVERAGE(AH45,AI45,AT45,AV45)</f>
        <v>3.5</v>
      </c>
      <c r="BA45" s="34">
        <f>AVERAGE(AJ45,AM45,AN45,AW45)</f>
        <v>2.25</v>
      </c>
      <c r="BB45" s="34">
        <f>AVERAGE(AK45,AP45,AR45,AX45)</f>
        <v>4.5</v>
      </c>
      <c r="BC45" s="34">
        <f>AVERAGE(AL45,AO45,AQ45,AS45,AY45)</f>
        <v>2</v>
      </c>
      <c r="BD45" s="34">
        <f>AVERAGE(AZ:AZ)</f>
        <v>3.41</v>
      </c>
      <c r="BE45" s="34">
        <f>AVERAGE(BA:BA)</f>
        <v>2.4966666666666666</v>
      </c>
      <c r="BF45" s="34">
        <f>AVERAGE(BB:BB)</f>
        <v>3.0133333333333332</v>
      </c>
      <c r="BG45" s="34">
        <f>AVERAGE(BC:BC)</f>
        <v>2.4390000000000009</v>
      </c>
      <c r="BH45" s="36">
        <f>STDEVP(AZ:AZ)</f>
        <v>0.731596427911819</v>
      </c>
      <c r="BI45" s="36">
        <f>STDEVP(BA:BA)</f>
        <v>0.82208407247812687</v>
      </c>
      <c r="BJ45" s="36">
        <f>STDEVP(BB:BB)</f>
        <v>0.87501746014325654</v>
      </c>
      <c r="BK45" s="36">
        <f>STDEVP(BC:BC)</f>
        <v>0.68134352569023027</v>
      </c>
      <c r="BL45" s="36">
        <f>(AZ45-BD45)/BH45</f>
        <v>0.12301864329338656</v>
      </c>
      <c r="BM45" s="36">
        <f>(BA45-BE45)/BI45</f>
        <v>-0.30005041445834557</v>
      </c>
      <c r="BN45" s="36">
        <f>(BB45-BF45)/BJ45</f>
        <v>1.6990137161643288</v>
      </c>
      <c r="BO45" s="36">
        <f>(BC45-BG45)/BK45</f>
        <v>-0.64431521464194597</v>
      </c>
      <c r="BP45" s="7">
        <v>2</v>
      </c>
      <c r="BQ45" s="7">
        <v>2</v>
      </c>
      <c r="BR45" s="7">
        <v>3</v>
      </c>
      <c r="BS45" s="7">
        <v>2</v>
      </c>
    </row>
    <row r="46" spans="1:71">
      <c r="A46" s="6" t="s">
        <v>237</v>
      </c>
      <c r="B46" s="7" t="s">
        <v>52</v>
      </c>
      <c r="C46" s="7">
        <v>24</v>
      </c>
      <c r="D46" s="7">
        <v>2</v>
      </c>
      <c r="E46" s="7">
        <v>19</v>
      </c>
      <c r="F46" s="8">
        <v>41564</v>
      </c>
      <c r="G46" s="9" t="s">
        <v>53</v>
      </c>
      <c r="H46" s="9" t="s">
        <v>283</v>
      </c>
      <c r="I46" s="7">
        <v>82</v>
      </c>
      <c r="J46" s="7">
        <v>100</v>
      </c>
      <c r="K46" s="7">
        <v>1</v>
      </c>
      <c r="L46" s="36">
        <f>I46/J46</f>
        <v>0.82</v>
      </c>
      <c r="M46" s="10">
        <v>8</v>
      </c>
      <c r="N46" s="10">
        <v>2</v>
      </c>
      <c r="O46" s="7">
        <v>80</v>
      </c>
      <c r="P46" s="12">
        <v>2</v>
      </c>
      <c r="Q46" s="7">
        <v>84</v>
      </c>
      <c r="R46" s="7">
        <f>O46-Q46</f>
        <v>-4</v>
      </c>
      <c r="S46" s="7">
        <v>3</v>
      </c>
      <c r="T46" s="7">
        <v>4</v>
      </c>
      <c r="U46" s="7">
        <v>2</v>
      </c>
      <c r="V46" s="7">
        <v>1</v>
      </c>
      <c r="W46" s="7">
        <v>4</v>
      </c>
      <c r="X46" s="7">
        <v>3</v>
      </c>
      <c r="Y46" s="7">
        <v>3</v>
      </c>
      <c r="Z46" s="7">
        <v>4</v>
      </c>
      <c r="AA46" s="7">
        <v>4</v>
      </c>
      <c r="AB46" s="7">
        <v>5</v>
      </c>
      <c r="AC46" s="7">
        <v>2</v>
      </c>
      <c r="AD46" s="7">
        <v>4</v>
      </c>
      <c r="AE46" s="7">
        <v>4</v>
      </c>
      <c r="AF46" s="7">
        <v>2</v>
      </c>
      <c r="AG46" s="7">
        <v>5</v>
      </c>
      <c r="AH46" s="7">
        <v>4</v>
      </c>
      <c r="AI46" s="7">
        <v>5</v>
      </c>
      <c r="AJ46" s="7">
        <v>2</v>
      </c>
      <c r="AK46" s="7">
        <v>4</v>
      </c>
      <c r="AL46" s="7">
        <v>1</v>
      </c>
      <c r="AM46" s="7">
        <v>3</v>
      </c>
      <c r="AN46" s="7">
        <v>3</v>
      </c>
      <c r="AO46" s="7">
        <v>2</v>
      </c>
      <c r="AP46" s="7">
        <v>4</v>
      </c>
      <c r="AQ46" s="7">
        <v>2</v>
      </c>
      <c r="AR46" s="7">
        <v>4</v>
      </c>
      <c r="AS46" s="7">
        <v>1</v>
      </c>
      <c r="AT46" s="7">
        <v>5</v>
      </c>
      <c r="AU46" s="7">
        <v>1</v>
      </c>
      <c r="AV46" s="7">
        <v>2</v>
      </c>
      <c r="AW46" s="7">
        <v>3</v>
      </c>
      <c r="AX46" s="7">
        <v>4</v>
      </c>
      <c r="AY46" s="7">
        <v>4</v>
      </c>
      <c r="AZ46" s="34">
        <f>AVERAGE(AH46,AI46,AT46,AV46)</f>
        <v>4</v>
      </c>
      <c r="BA46" s="34">
        <f>AVERAGE(AJ46,AM46,AN46,AW46)</f>
        <v>2.75</v>
      </c>
      <c r="BB46" s="34">
        <f>AVERAGE(AK46,AP46,AR46,AX46)</f>
        <v>4</v>
      </c>
      <c r="BC46" s="34">
        <f>AVERAGE(AL46,AO46,AQ46,AS46,AY46)</f>
        <v>2</v>
      </c>
      <c r="BD46" s="34">
        <f>AVERAGE(AZ:AZ)</f>
        <v>3.41</v>
      </c>
      <c r="BE46" s="34">
        <f>AVERAGE(BA:BA)</f>
        <v>2.4966666666666666</v>
      </c>
      <c r="BF46" s="34">
        <f>AVERAGE(BB:BB)</f>
        <v>3.0133333333333332</v>
      </c>
      <c r="BG46" s="34">
        <f>AVERAGE(BC:BC)</f>
        <v>2.4390000000000009</v>
      </c>
      <c r="BH46" s="36">
        <f>STDEVP(AZ:AZ)</f>
        <v>0.731596427911819</v>
      </c>
      <c r="BI46" s="36">
        <f>STDEVP(BA:BA)</f>
        <v>0.82208407247812687</v>
      </c>
      <c r="BJ46" s="36">
        <f>STDEVP(BB:BB)</f>
        <v>0.87501746014325654</v>
      </c>
      <c r="BK46" s="36">
        <f>STDEVP(BC:BC)</f>
        <v>0.68134352569023027</v>
      </c>
      <c r="BL46" s="36">
        <f>(AZ46-BD46)/BH46</f>
        <v>0.80645555047886852</v>
      </c>
      <c r="BM46" s="36">
        <f>(BA46-BE46)/BI46</f>
        <v>0.30815988511938214</v>
      </c>
      <c r="BN46" s="36">
        <f>(BB46-BF46)/BJ46</f>
        <v>1.1275965470507654</v>
      </c>
      <c r="BO46" s="36">
        <f>(BC46-BG46)/BK46</f>
        <v>-0.64431521464194597</v>
      </c>
      <c r="BP46" s="7">
        <v>2</v>
      </c>
      <c r="BQ46" s="7">
        <v>2</v>
      </c>
      <c r="BR46" s="7">
        <v>3</v>
      </c>
      <c r="BS46" s="7">
        <v>2</v>
      </c>
    </row>
    <row r="47" spans="1:71">
      <c r="A47" s="6" t="s">
        <v>237</v>
      </c>
      <c r="B47" s="7" t="s">
        <v>329</v>
      </c>
      <c r="C47" s="7">
        <v>400</v>
      </c>
      <c r="D47" s="7">
        <v>1</v>
      </c>
      <c r="E47" s="7">
        <v>21</v>
      </c>
      <c r="F47" s="8">
        <v>41564</v>
      </c>
      <c r="G47" s="9" t="s">
        <v>330</v>
      </c>
      <c r="H47" s="9" t="s">
        <v>297</v>
      </c>
      <c r="I47" s="7">
        <v>66</v>
      </c>
      <c r="J47" s="7">
        <v>100</v>
      </c>
      <c r="K47" s="7">
        <v>1</v>
      </c>
      <c r="L47" s="36">
        <f>I47/J47</f>
        <v>0.66</v>
      </c>
      <c r="M47" s="10">
        <v>6</v>
      </c>
      <c r="N47" s="10">
        <v>1</v>
      </c>
      <c r="O47" s="7">
        <v>80</v>
      </c>
      <c r="P47" s="12">
        <v>2</v>
      </c>
      <c r="Q47" s="7">
        <v>85</v>
      </c>
      <c r="R47" s="7">
        <f>O47-Q47</f>
        <v>-5</v>
      </c>
      <c r="S47" s="7">
        <v>2</v>
      </c>
      <c r="T47" s="7">
        <v>4</v>
      </c>
      <c r="U47" s="7">
        <v>2</v>
      </c>
      <c r="V47" s="7">
        <v>3</v>
      </c>
      <c r="W47" s="7">
        <v>3</v>
      </c>
      <c r="X47" s="7">
        <v>3</v>
      </c>
      <c r="Y47" s="7">
        <v>3</v>
      </c>
      <c r="Z47" s="7">
        <v>3</v>
      </c>
      <c r="AA47" s="7">
        <v>3</v>
      </c>
      <c r="AB47" s="7">
        <v>3</v>
      </c>
      <c r="AC47" s="7">
        <v>2</v>
      </c>
      <c r="AD47" s="7">
        <v>2</v>
      </c>
      <c r="AE47" s="7">
        <v>3</v>
      </c>
      <c r="AF47" s="7">
        <v>2</v>
      </c>
      <c r="AG47" s="7">
        <v>3</v>
      </c>
      <c r="AH47" s="7">
        <v>3</v>
      </c>
      <c r="AI47" s="7">
        <v>4</v>
      </c>
      <c r="AJ47" s="7">
        <v>2</v>
      </c>
      <c r="AK47" s="7">
        <v>1</v>
      </c>
      <c r="AL47" s="7">
        <v>2</v>
      </c>
      <c r="AM47" s="7">
        <v>2</v>
      </c>
      <c r="AN47" s="7">
        <v>3</v>
      </c>
      <c r="AO47" s="7">
        <v>2</v>
      </c>
      <c r="AP47" s="7">
        <v>1</v>
      </c>
      <c r="AQ47" s="7">
        <v>2</v>
      </c>
      <c r="AR47" s="7">
        <v>2</v>
      </c>
      <c r="AS47" s="7">
        <v>2</v>
      </c>
      <c r="AT47" s="7">
        <v>3</v>
      </c>
      <c r="AU47" s="7">
        <v>2</v>
      </c>
      <c r="AV47" s="7">
        <v>2</v>
      </c>
      <c r="AW47" s="7">
        <v>3</v>
      </c>
      <c r="AX47" s="7">
        <v>1</v>
      </c>
      <c r="AY47" s="7">
        <v>2</v>
      </c>
      <c r="AZ47" s="34">
        <f>AVERAGE(AH47,AI47,AT47,AV47)</f>
        <v>3</v>
      </c>
      <c r="BA47" s="34">
        <f>AVERAGE(AJ47,AM47,AN47,AW47)</f>
        <v>2.5</v>
      </c>
      <c r="BB47" s="34">
        <f>AVERAGE(AK47,AP47,AR47,AX47)</f>
        <v>1.25</v>
      </c>
      <c r="BC47" s="34">
        <f>AVERAGE(AL47,AO47,AQ47,AS47,AY47)</f>
        <v>2</v>
      </c>
      <c r="BD47" s="34">
        <f>AVERAGE(AZ:AZ)</f>
        <v>3.41</v>
      </c>
      <c r="BE47" s="34">
        <f>AVERAGE(BA:BA)</f>
        <v>2.4966666666666666</v>
      </c>
      <c r="BF47" s="34">
        <f>AVERAGE(BB:BB)</f>
        <v>3.0133333333333332</v>
      </c>
      <c r="BG47" s="34">
        <f>AVERAGE(BC:BC)</f>
        <v>2.4390000000000009</v>
      </c>
      <c r="BH47" s="36">
        <f>STDEVP(AZ:AZ)</f>
        <v>0.731596427911819</v>
      </c>
      <c r="BI47" s="36">
        <f>STDEVP(BA:BA)</f>
        <v>0.82208407247812687</v>
      </c>
      <c r="BJ47" s="36">
        <f>STDEVP(BB:BB)</f>
        <v>0.87501746014325654</v>
      </c>
      <c r="BK47" s="36">
        <f>STDEVP(BC:BC)</f>
        <v>0.68134352569023027</v>
      </c>
      <c r="BL47" s="36">
        <f>(AZ47-BD47)/BH47</f>
        <v>-0.56041826389209537</v>
      </c>
      <c r="BM47" s="36">
        <f>(BA47-BE47)/BI47</f>
        <v>4.0547353305182788E-3</v>
      </c>
      <c r="BN47" s="36">
        <f>(BB47-BF47)/BJ47</f>
        <v>-2.0151978830738337</v>
      </c>
      <c r="BO47" s="36">
        <f>(BC47-BG47)/BK47</f>
        <v>-0.64431521464194597</v>
      </c>
      <c r="BP47" s="7">
        <v>2</v>
      </c>
      <c r="BQ47" s="7">
        <v>2</v>
      </c>
      <c r="BR47" s="7">
        <v>1</v>
      </c>
      <c r="BS47" s="7">
        <v>2</v>
      </c>
    </row>
    <row r="48" spans="1:71">
      <c r="A48" s="6" t="s">
        <v>237</v>
      </c>
      <c r="B48" s="7" t="s">
        <v>115</v>
      </c>
      <c r="C48" s="7">
        <v>1</v>
      </c>
      <c r="E48" s="7">
        <v>20</v>
      </c>
      <c r="F48" s="8">
        <v>41564</v>
      </c>
      <c r="G48" s="9" t="s">
        <v>64</v>
      </c>
      <c r="H48" s="9" t="s">
        <v>297</v>
      </c>
      <c r="I48" s="7">
        <v>80</v>
      </c>
      <c r="J48" s="7">
        <v>100</v>
      </c>
      <c r="K48" s="7">
        <v>1</v>
      </c>
      <c r="L48" s="36">
        <f>I48/J48</f>
        <v>0.8</v>
      </c>
      <c r="M48" s="10">
        <v>8</v>
      </c>
      <c r="N48" s="10">
        <v>2</v>
      </c>
      <c r="O48" s="7">
        <v>75</v>
      </c>
      <c r="P48" s="12">
        <v>1</v>
      </c>
      <c r="Q48" s="7">
        <v>80</v>
      </c>
      <c r="R48" s="7">
        <f>O48-Q48</f>
        <v>-5</v>
      </c>
      <c r="S48" s="7">
        <v>4</v>
      </c>
      <c r="T48" s="7">
        <v>1</v>
      </c>
      <c r="U48" s="7">
        <v>2</v>
      </c>
      <c r="V48" s="7">
        <v>1</v>
      </c>
      <c r="W48" s="7">
        <v>3</v>
      </c>
      <c r="X48" s="7">
        <v>1</v>
      </c>
      <c r="Y48" s="7">
        <v>4</v>
      </c>
      <c r="Z48" s="7">
        <v>3</v>
      </c>
      <c r="AA48" s="7">
        <v>4</v>
      </c>
      <c r="AB48" s="7">
        <v>2</v>
      </c>
      <c r="AC48" s="7">
        <v>1</v>
      </c>
      <c r="AD48" s="7">
        <v>4</v>
      </c>
      <c r="AE48" s="7">
        <v>4</v>
      </c>
      <c r="AF48" s="7">
        <v>2</v>
      </c>
      <c r="AG48" s="7">
        <v>2</v>
      </c>
      <c r="AH48" s="7">
        <v>4</v>
      </c>
      <c r="AI48" s="7">
        <v>4</v>
      </c>
      <c r="AJ48" s="7">
        <v>2</v>
      </c>
      <c r="AK48" s="7">
        <v>4</v>
      </c>
      <c r="AL48" s="7">
        <v>3</v>
      </c>
      <c r="AM48" s="7">
        <v>2</v>
      </c>
      <c r="AN48" s="7">
        <v>4</v>
      </c>
      <c r="AO48" s="7">
        <v>2</v>
      </c>
      <c r="AP48" s="7">
        <v>4</v>
      </c>
      <c r="AQ48" s="7">
        <v>1</v>
      </c>
      <c r="AR48" s="7">
        <v>1</v>
      </c>
      <c r="AS48" s="7">
        <v>2</v>
      </c>
      <c r="AT48" s="7">
        <v>2</v>
      </c>
      <c r="AU48" s="7">
        <v>1</v>
      </c>
      <c r="AV48" s="7">
        <v>2</v>
      </c>
      <c r="AW48" s="7">
        <v>3</v>
      </c>
      <c r="AX48" s="7">
        <v>4</v>
      </c>
      <c r="AY48" s="7">
        <v>2</v>
      </c>
      <c r="AZ48" s="34">
        <f>AVERAGE(AH48,AI48,AT48,AV48)</f>
        <v>3</v>
      </c>
      <c r="BA48" s="34">
        <f>AVERAGE(AJ48,AM48,AN48,AW48)</f>
        <v>2.75</v>
      </c>
      <c r="BB48" s="34">
        <f>AVERAGE(AK48,AP48,AR48,AX48)</f>
        <v>3.25</v>
      </c>
      <c r="BC48" s="34">
        <f>AVERAGE(AL48,AO48,AQ48,AS48,AY48)</f>
        <v>2</v>
      </c>
      <c r="BD48" s="34">
        <f>AVERAGE(AZ:AZ)</f>
        <v>3.41</v>
      </c>
      <c r="BE48" s="34">
        <f>AVERAGE(BA:BA)</f>
        <v>2.4966666666666666</v>
      </c>
      <c r="BF48" s="34">
        <f>AVERAGE(BB:BB)</f>
        <v>3.0133333333333332</v>
      </c>
      <c r="BG48" s="34">
        <f>AVERAGE(BC:BC)</f>
        <v>2.4390000000000009</v>
      </c>
      <c r="BH48" s="36">
        <f>STDEVP(AZ:AZ)</f>
        <v>0.731596427911819</v>
      </c>
      <c r="BI48" s="36">
        <f>STDEVP(BA:BA)</f>
        <v>0.82208407247812687</v>
      </c>
      <c r="BJ48" s="36">
        <f>STDEVP(BB:BB)</f>
        <v>0.87501746014325654</v>
      </c>
      <c r="BK48" s="36">
        <f>STDEVP(BC:BC)</f>
        <v>0.68134352569023027</v>
      </c>
      <c r="BL48" s="36">
        <f>(AZ48-BD48)/BH48</f>
        <v>-0.56041826389209537</v>
      </c>
      <c r="BM48" s="36">
        <f>(BA48-BE48)/BI48</f>
        <v>0.30815988511938214</v>
      </c>
      <c r="BN48" s="36">
        <f>(BB48-BF48)/BJ48</f>
        <v>0.27047079338042018</v>
      </c>
      <c r="BO48" s="36">
        <f>(BC48-BG48)/BK48</f>
        <v>-0.64431521464194597</v>
      </c>
      <c r="BP48" s="7">
        <v>2</v>
      </c>
      <c r="BQ48" s="7">
        <v>2</v>
      </c>
      <c r="BR48" s="7">
        <v>2</v>
      </c>
      <c r="BS48" s="7">
        <v>2</v>
      </c>
    </row>
    <row r="49" spans="1:71">
      <c r="A49" s="6" t="s">
        <v>237</v>
      </c>
      <c r="B49" s="7" t="s">
        <v>109</v>
      </c>
      <c r="C49" s="7">
        <v>6</v>
      </c>
      <c r="D49" s="7">
        <v>2</v>
      </c>
      <c r="E49" s="7">
        <v>19</v>
      </c>
      <c r="F49" s="8">
        <v>41564</v>
      </c>
      <c r="G49" s="9" t="s">
        <v>110</v>
      </c>
      <c r="H49" s="9" t="s">
        <v>284</v>
      </c>
      <c r="I49" s="7">
        <v>60</v>
      </c>
      <c r="J49" s="7">
        <v>100</v>
      </c>
      <c r="K49" s="7">
        <v>1</v>
      </c>
      <c r="L49" s="36">
        <f>I49/J49</f>
        <v>0.6</v>
      </c>
      <c r="M49" s="10">
        <v>6</v>
      </c>
      <c r="N49" s="10">
        <v>1</v>
      </c>
      <c r="O49" s="7">
        <v>70</v>
      </c>
      <c r="P49" s="12">
        <v>1</v>
      </c>
      <c r="Q49" s="7">
        <v>76</v>
      </c>
      <c r="R49" s="7">
        <f>O49-Q49</f>
        <v>-6</v>
      </c>
      <c r="S49" s="7">
        <v>4</v>
      </c>
      <c r="T49" s="7">
        <v>1</v>
      </c>
      <c r="U49" s="7">
        <v>1</v>
      </c>
      <c r="V49" s="7">
        <v>1</v>
      </c>
      <c r="W49" s="7">
        <v>3</v>
      </c>
      <c r="X49" s="7">
        <v>4</v>
      </c>
      <c r="Y49" s="7">
        <v>3</v>
      </c>
      <c r="Z49" s="7">
        <v>5</v>
      </c>
      <c r="AA49" s="7">
        <v>3</v>
      </c>
      <c r="AB49" s="7">
        <v>3</v>
      </c>
      <c r="AC49" s="7">
        <v>3</v>
      </c>
      <c r="AD49" s="7">
        <v>3</v>
      </c>
      <c r="AE49" s="7">
        <v>2</v>
      </c>
      <c r="AF49" s="7">
        <v>2</v>
      </c>
      <c r="AG49" s="7">
        <v>3</v>
      </c>
      <c r="AH49" s="7">
        <v>3</v>
      </c>
      <c r="AI49" s="7">
        <v>2</v>
      </c>
      <c r="AJ49" s="7">
        <v>1</v>
      </c>
      <c r="AK49" s="7">
        <v>4</v>
      </c>
      <c r="AL49" s="7">
        <v>2</v>
      </c>
      <c r="AM49" s="7">
        <v>2</v>
      </c>
      <c r="AN49" s="7">
        <v>2</v>
      </c>
      <c r="AO49" s="7">
        <v>1</v>
      </c>
      <c r="AP49" s="7">
        <v>1</v>
      </c>
      <c r="AQ49" s="7">
        <v>1</v>
      </c>
      <c r="AR49" s="7">
        <v>3</v>
      </c>
      <c r="AS49" s="7">
        <v>1</v>
      </c>
      <c r="AT49" s="7">
        <v>4</v>
      </c>
      <c r="AU49" s="7">
        <v>2</v>
      </c>
      <c r="AV49" s="7">
        <v>2</v>
      </c>
      <c r="AW49" s="7">
        <v>2</v>
      </c>
      <c r="AX49" s="7">
        <v>5</v>
      </c>
      <c r="AY49" s="7">
        <v>5</v>
      </c>
      <c r="AZ49" s="34">
        <f>AVERAGE(AH49,AI49,AT49,AV49)</f>
        <v>2.75</v>
      </c>
      <c r="BA49" s="34">
        <f>AVERAGE(AJ49,AM49,AN49,AW49)</f>
        <v>1.75</v>
      </c>
      <c r="BB49" s="34">
        <f>AVERAGE(AK49,AP49,AR49,AX49)</f>
        <v>3.25</v>
      </c>
      <c r="BC49" s="34">
        <f>AVERAGE(AL49,AO49,AQ49,AS49,AY49)</f>
        <v>2</v>
      </c>
      <c r="BD49" s="34">
        <f>AVERAGE(AZ:AZ)</f>
        <v>3.41</v>
      </c>
      <c r="BE49" s="34">
        <f>AVERAGE(BA:BA)</f>
        <v>2.4966666666666666</v>
      </c>
      <c r="BF49" s="34">
        <f>AVERAGE(BB:BB)</f>
        <v>3.0133333333333332</v>
      </c>
      <c r="BG49" s="34">
        <f>AVERAGE(BC:BC)</f>
        <v>2.4390000000000009</v>
      </c>
      <c r="BH49" s="36">
        <f>STDEVP(AZ:AZ)</f>
        <v>0.731596427911819</v>
      </c>
      <c r="BI49" s="36">
        <f>STDEVP(BA:BA)</f>
        <v>0.82208407247812687</v>
      </c>
      <c r="BJ49" s="36">
        <f>STDEVP(BB:BB)</f>
        <v>0.87501746014325654</v>
      </c>
      <c r="BK49" s="36">
        <f>STDEVP(BC:BC)</f>
        <v>0.68134352569023027</v>
      </c>
      <c r="BL49" s="36">
        <f>(AZ49-BD49)/BH49</f>
        <v>-0.90213671748483637</v>
      </c>
      <c r="BM49" s="36">
        <f>(BA49-BE49)/BI49</f>
        <v>-0.90826071403607334</v>
      </c>
      <c r="BN49" s="36">
        <f>(BB49-BF49)/BJ49</f>
        <v>0.27047079338042018</v>
      </c>
      <c r="BO49" s="36">
        <f>(BC49-BG49)/BK49</f>
        <v>-0.64431521464194597</v>
      </c>
      <c r="BP49" s="7">
        <v>2</v>
      </c>
      <c r="BQ49" s="7">
        <v>2</v>
      </c>
      <c r="BR49" s="7">
        <v>2</v>
      </c>
      <c r="BS49" s="7">
        <v>2</v>
      </c>
    </row>
    <row r="50" spans="1:71">
      <c r="A50" s="6" t="s">
        <v>237</v>
      </c>
      <c r="B50" s="7" t="s">
        <v>65</v>
      </c>
      <c r="C50" s="7">
        <v>51</v>
      </c>
      <c r="D50" s="7">
        <v>2</v>
      </c>
      <c r="E50" s="7">
        <v>19</v>
      </c>
      <c r="F50" s="8">
        <v>41564</v>
      </c>
      <c r="G50" s="9" t="s">
        <v>66</v>
      </c>
      <c r="H50" s="9" t="s">
        <v>284</v>
      </c>
      <c r="I50" s="7">
        <v>80</v>
      </c>
      <c r="J50" s="7">
        <v>100</v>
      </c>
      <c r="K50" s="7">
        <v>1</v>
      </c>
      <c r="L50" s="36">
        <f>I50/J50</f>
        <v>0.8</v>
      </c>
      <c r="M50" s="10">
        <v>8</v>
      </c>
      <c r="N50" s="10">
        <v>2</v>
      </c>
      <c r="O50" s="7">
        <v>89</v>
      </c>
      <c r="P50" s="12">
        <v>2</v>
      </c>
      <c r="Q50" s="7">
        <v>99</v>
      </c>
      <c r="R50" s="7">
        <f>O50-Q50</f>
        <v>-10</v>
      </c>
      <c r="S50" s="7">
        <v>4</v>
      </c>
      <c r="T50" s="7">
        <v>3</v>
      </c>
      <c r="U50" s="7">
        <v>3</v>
      </c>
      <c r="V50" s="7">
        <v>2</v>
      </c>
      <c r="W50" s="7">
        <v>4</v>
      </c>
      <c r="X50" s="7">
        <v>4</v>
      </c>
      <c r="Y50" s="7">
        <v>4</v>
      </c>
      <c r="Z50" s="7">
        <v>4</v>
      </c>
      <c r="AA50" s="7">
        <v>3</v>
      </c>
      <c r="AB50" s="7">
        <v>3</v>
      </c>
      <c r="AC50" s="7">
        <v>2</v>
      </c>
      <c r="AD50" s="7">
        <v>3</v>
      </c>
      <c r="AE50" s="7">
        <v>4</v>
      </c>
      <c r="AF50" s="7">
        <v>2</v>
      </c>
      <c r="AG50" s="7">
        <v>3</v>
      </c>
      <c r="AH50" s="7">
        <v>4</v>
      </c>
      <c r="AI50" s="7">
        <v>4</v>
      </c>
      <c r="AJ50" s="7">
        <v>3</v>
      </c>
      <c r="AK50" s="7">
        <v>2</v>
      </c>
      <c r="AL50" s="7">
        <v>1</v>
      </c>
      <c r="AM50" s="7">
        <v>2</v>
      </c>
      <c r="AN50" s="7">
        <v>3</v>
      </c>
      <c r="AO50" s="7">
        <v>1</v>
      </c>
      <c r="AP50" s="7">
        <v>2</v>
      </c>
      <c r="AQ50" s="7">
        <v>1</v>
      </c>
      <c r="AR50" s="7">
        <v>3</v>
      </c>
      <c r="AS50" s="7">
        <v>2</v>
      </c>
      <c r="AT50" s="7">
        <v>4</v>
      </c>
      <c r="AU50" s="7">
        <v>1</v>
      </c>
      <c r="AV50" s="7">
        <v>3</v>
      </c>
      <c r="AW50" s="7">
        <v>4</v>
      </c>
      <c r="AX50" s="7">
        <v>4</v>
      </c>
      <c r="AY50" s="7">
        <v>5</v>
      </c>
      <c r="AZ50" s="34">
        <f>AVERAGE(AH50,AI50,AT50,AV50)</f>
        <v>3.75</v>
      </c>
      <c r="BA50" s="34">
        <f>AVERAGE(AJ50,AM50,AN50,AW50)</f>
        <v>3</v>
      </c>
      <c r="BB50" s="34">
        <f>AVERAGE(AK50,AP50,AR50,AX50)</f>
        <v>2.75</v>
      </c>
      <c r="BC50" s="34">
        <f>AVERAGE(AL50,AO50,AQ50,AS50,AY50)</f>
        <v>2</v>
      </c>
      <c r="BD50" s="34">
        <f>AVERAGE(AZ:AZ)</f>
        <v>3.41</v>
      </c>
      <c r="BE50" s="34">
        <f>AVERAGE(BA:BA)</f>
        <v>2.4966666666666666</v>
      </c>
      <c r="BF50" s="34">
        <f>AVERAGE(BB:BB)</f>
        <v>3.0133333333333332</v>
      </c>
      <c r="BG50" s="34">
        <f>AVERAGE(BC:BC)</f>
        <v>2.4390000000000009</v>
      </c>
      <c r="BH50" s="36">
        <f>STDEVP(AZ:AZ)</f>
        <v>0.731596427911819</v>
      </c>
      <c r="BI50" s="36">
        <f>STDEVP(BA:BA)</f>
        <v>0.82208407247812687</v>
      </c>
      <c r="BJ50" s="36">
        <f>STDEVP(BB:BB)</f>
        <v>0.87501746014325654</v>
      </c>
      <c r="BK50" s="36">
        <f>STDEVP(BC:BC)</f>
        <v>0.68134352569023027</v>
      </c>
      <c r="BL50" s="36">
        <f>(AZ50-BD50)/BH50</f>
        <v>0.46473709688612758</v>
      </c>
      <c r="BM50" s="36">
        <f>(BA50-BE50)/BI50</f>
        <v>0.61226503490824602</v>
      </c>
      <c r="BN50" s="36">
        <f>(BB50-BF50)/BJ50</f>
        <v>-0.30094637573314326</v>
      </c>
      <c r="BO50" s="36">
        <f>(BC50-BG50)/BK50</f>
        <v>-0.64431521464194597</v>
      </c>
      <c r="BP50" s="7">
        <v>2</v>
      </c>
      <c r="BQ50" s="7">
        <v>2</v>
      </c>
      <c r="BR50" s="7">
        <v>2</v>
      </c>
      <c r="BS50" s="7">
        <v>2</v>
      </c>
    </row>
    <row r="51" spans="1:71">
      <c r="A51" s="6" t="s">
        <v>237</v>
      </c>
      <c r="B51" s="7" t="s">
        <v>25</v>
      </c>
      <c r="C51" s="7">
        <v>38</v>
      </c>
      <c r="D51" s="7">
        <v>2</v>
      </c>
      <c r="E51" s="7">
        <v>38</v>
      </c>
      <c r="F51" s="8">
        <v>41564</v>
      </c>
      <c r="G51" s="9" t="s">
        <v>26</v>
      </c>
      <c r="H51" s="9" t="s">
        <v>289</v>
      </c>
      <c r="I51" s="7">
        <v>56</v>
      </c>
      <c r="J51" s="7">
        <v>60</v>
      </c>
      <c r="K51" s="7">
        <v>0</v>
      </c>
      <c r="L51" s="36">
        <f>I51/J51</f>
        <v>0.93333333333333335</v>
      </c>
      <c r="M51" s="10">
        <v>9</v>
      </c>
      <c r="N51" s="10">
        <v>2</v>
      </c>
      <c r="O51" s="7">
        <v>75</v>
      </c>
      <c r="P51" s="12">
        <v>1</v>
      </c>
      <c r="S51" s="7">
        <v>3</v>
      </c>
      <c r="T51" s="7">
        <v>5</v>
      </c>
      <c r="U51" s="7">
        <v>3</v>
      </c>
      <c r="V51" s="7">
        <v>2</v>
      </c>
      <c r="W51" s="7">
        <v>4</v>
      </c>
      <c r="X51" s="7">
        <v>4</v>
      </c>
      <c r="Y51" s="7">
        <v>4</v>
      </c>
      <c r="Z51" s="7">
        <v>3</v>
      </c>
      <c r="AA51" s="7">
        <v>3</v>
      </c>
      <c r="AB51" s="7">
        <v>4</v>
      </c>
      <c r="AC51" s="7">
        <v>2</v>
      </c>
      <c r="AD51" s="7">
        <v>5</v>
      </c>
      <c r="AE51" s="7">
        <v>5</v>
      </c>
      <c r="AF51" s="7">
        <v>4</v>
      </c>
      <c r="AG51" s="7">
        <v>3</v>
      </c>
      <c r="AH51" s="7">
        <v>5</v>
      </c>
      <c r="AI51" s="7">
        <v>5</v>
      </c>
      <c r="AJ51" s="7">
        <v>1</v>
      </c>
      <c r="AK51" s="7">
        <v>3</v>
      </c>
      <c r="AL51" s="7">
        <v>2</v>
      </c>
      <c r="AM51" s="7">
        <v>2</v>
      </c>
      <c r="AN51" s="7">
        <v>2</v>
      </c>
      <c r="AO51" s="7">
        <v>1</v>
      </c>
      <c r="AP51" s="7">
        <v>2</v>
      </c>
      <c r="AQ51" s="7">
        <v>2</v>
      </c>
      <c r="AR51" s="7">
        <v>2</v>
      </c>
      <c r="AS51" s="7">
        <v>1</v>
      </c>
      <c r="AT51" s="7">
        <v>3</v>
      </c>
      <c r="AU51" s="7">
        <v>1</v>
      </c>
      <c r="AV51" s="7">
        <v>3</v>
      </c>
      <c r="AW51" s="7">
        <v>1</v>
      </c>
      <c r="AX51" s="7">
        <v>3</v>
      </c>
      <c r="AY51" s="7">
        <v>4</v>
      </c>
      <c r="AZ51" s="34">
        <f>AVERAGE(AH51,AI51,AT51,AV51)</f>
        <v>4</v>
      </c>
      <c r="BA51" s="34">
        <f>AVERAGE(AJ51,AM51,AN51,AW51)</f>
        <v>1.5</v>
      </c>
      <c r="BB51" s="34">
        <f>AVERAGE(AK51,AP51,AR51,AX51)</f>
        <v>2.5</v>
      </c>
      <c r="BC51" s="34">
        <f>AVERAGE(AL51,AO51,AQ51,AS51,AY51)</f>
        <v>2</v>
      </c>
      <c r="BD51" s="34">
        <f>AVERAGE(AZ:AZ)</f>
        <v>3.41</v>
      </c>
      <c r="BE51" s="34">
        <f>AVERAGE(BA:BA)</f>
        <v>2.4966666666666666</v>
      </c>
      <c r="BF51" s="34">
        <f>AVERAGE(BB:BB)</f>
        <v>3.0133333333333332</v>
      </c>
      <c r="BG51" s="34">
        <f>AVERAGE(BC:BC)</f>
        <v>2.4390000000000009</v>
      </c>
      <c r="BH51" s="36">
        <f>STDEVP(AZ:AZ)</f>
        <v>0.731596427911819</v>
      </c>
      <c r="BI51" s="36">
        <f>STDEVP(BA:BA)</f>
        <v>0.82208407247812687</v>
      </c>
      <c r="BJ51" s="36">
        <f>STDEVP(BB:BB)</f>
        <v>0.87501746014325654</v>
      </c>
      <c r="BK51" s="36">
        <f>STDEVP(BC:BC)</f>
        <v>0.68134352569023027</v>
      </c>
      <c r="BL51" s="36">
        <f>(AZ51-BD51)/BH51</f>
        <v>0.80645555047886852</v>
      </c>
      <c r="BM51" s="36">
        <f>(BA51-BE51)/BI51</f>
        <v>-1.2123658638249373</v>
      </c>
      <c r="BN51" s="36">
        <f>(BB51-BF51)/BJ51</f>
        <v>-0.58665496028992503</v>
      </c>
      <c r="BO51" s="36">
        <f>(BC51-BG51)/BK51</f>
        <v>-0.64431521464194597</v>
      </c>
      <c r="BP51" s="7">
        <v>2</v>
      </c>
      <c r="BQ51" s="7">
        <v>1</v>
      </c>
      <c r="BR51" s="7">
        <v>2</v>
      </c>
      <c r="BS51" s="7">
        <v>2</v>
      </c>
    </row>
    <row r="52" spans="1:71">
      <c r="A52" s="6" t="s">
        <v>237</v>
      </c>
      <c r="B52" s="7" t="s">
        <v>81</v>
      </c>
      <c r="C52" s="7">
        <v>32</v>
      </c>
      <c r="D52" s="7">
        <v>1</v>
      </c>
      <c r="E52" s="7">
        <v>19</v>
      </c>
      <c r="F52" s="8">
        <v>41564</v>
      </c>
      <c r="G52" s="9" t="s">
        <v>82</v>
      </c>
      <c r="H52" s="9" t="s">
        <v>289</v>
      </c>
      <c r="I52" s="7">
        <v>76</v>
      </c>
      <c r="J52" s="7">
        <v>100</v>
      </c>
      <c r="K52" s="7">
        <v>1</v>
      </c>
      <c r="L52" s="36">
        <f>I52/J52</f>
        <v>0.76</v>
      </c>
      <c r="M52" s="10">
        <v>7</v>
      </c>
      <c r="N52" s="10">
        <v>2</v>
      </c>
      <c r="O52" s="7">
        <v>83</v>
      </c>
      <c r="P52" s="12">
        <v>2</v>
      </c>
      <c r="Q52" s="7">
        <v>66</v>
      </c>
      <c r="R52" s="7">
        <f>O52-Q52</f>
        <v>17</v>
      </c>
      <c r="S52" s="7">
        <v>4</v>
      </c>
      <c r="T52" s="7">
        <v>5</v>
      </c>
      <c r="U52" s="7">
        <v>2</v>
      </c>
      <c r="V52" s="7">
        <v>1</v>
      </c>
      <c r="W52" s="7">
        <v>3</v>
      </c>
      <c r="X52" s="7">
        <v>4</v>
      </c>
      <c r="Y52" s="7">
        <v>4</v>
      </c>
      <c r="Z52" s="7">
        <v>5</v>
      </c>
      <c r="AA52" s="7">
        <v>3</v>
      </c>
      <c r="AB52" s="7">
        <v>4</v>
      </c>
      <c r="AC52" s="7">
        <v>2</v>
      </c>
      <c r="AD52" s="7">
        <v>3</v>
      </c>
      <c r="AE52" s="7">
        <v>2</v>
      </c>
      <c r="AF52" s="7">
        <v>2</v>
      </c>
      <c r="AG52" s="7">
        <v>3</v>
      </c>
      <c r="AH52" s="7">
        <v>5</v>
      </c>
      <c r="AI52" s="7">
        <v>4</v>
      </c>
      <c r="AJ52" s="7">
        <v>2</v>
      </c>
      <c r="AK52" s="7">
        <v>1</v>
      </c>
      <c r="AL52" s="7">
        <v>4</v>
      </c>
      <c r="AM52" s="7">
        <v>5</v>
      </c>
      <c r="AN52" s="7">
        <v>2</v>
      </c>
      <c r="AO52" s="7">
        <v>2</v>
      </c>
      <c r="AP52" s="7">
        <v>2</v>
      </c>
      <c r="AQ52" s="7">
        <v>1</v>
      </c>
      <c r="AR52" s="7">
        <v>5</v>
      </c>
      <c r="AS52" s="7">
        <v>2</v>
      </c>
      <c r="AT52" s="7">
        <v>3</v>
      </c>
      <c r="AU52" s="7">
        <v>2</v>
      </c>
      <c r="AV52" s="7">
        <v>1</v>
      </c>
      <c r="AW52" s="7">
        <v>2</v>
      </c>
      <c r="AX52" s="7">
        <v>2</v>
      </c>
      <c r="AY52" s="7">
        <v>2</v>
      </c>
      <c r="AZ52" s="34">
        <f>AVERAGE(AH52,AI52,AT52,AV52)</f>
        <v>3.25</v>
      </c>
      <c r="BA52" s="34">
        <f>AVERAGE(AJ52,AM52,AN52,AW52)</f>
        <v>2.75</v>
      </c>
      <c r="BB52" s="34">
        <f>AVERAGE(AK52,AP52,AR52,AX52)</f>
        <v>2.5</v>
      </c>
      <c r="BC52" s="34">
        <f>AVERAGE(AL52,AO52,AQ52,AS52,AY52)</f>
        <v>2.2000000000000002</v>
      </c>
      <c r="BD52" s="34">
        <f>AVERAGE(AZ:AZ)</f>
        <v>3.41</v>
      </c>
      <c r="BE52" s="34">
        <f>AVERAGE(BA:BA)</f>
        <v>2.4966666666666666</v>
      </c>
      <c r="BF52" s="34">
        <f>AVERAGE(BB:BB)</f>
        <v>3.0133333333333332</v>
      </c>
      <c r="BG52" s="34">
        <f>AVERAGE(BC:BC)</f>
        <v>2.4390000000000009</v>
      </c>
      <c r="BH52" s="36">
        <f>STDEVP(AZ:AZ)</f>
        <v>0.731596427911819</v>
      </c>
      <c r="BI52" s="36">
        <f>STDEVP(BA:BA)</f>
        <v>0.82208407247812687</v>
      </c>
      <c r="BJ52" s="36">
        <f>STDEVP(BB:BB)</f>
        <v>0.87501746014325654</v>
      </c>
      <c r="BK52" s="36">
        <f>STDEVP(BC:BC)</f>
        <v>0.68134352569023027</v>
      </c>
      <c r="BL52" s="36">
        <f>(AZ52-BD52)/BH52</f>
        <v>-0.21869981029935442</v>
      </c>
      <c r="BM52" s="36">
        <f>(BA52-BE52)/BI52</f>
        <v>0.30815988511938214</v>
      </c>
      <c r="BN52" s="36">
        <f>(BB52-BF52)/BJ52</f>
        <v>-0.58665496028992503</v>
      </c>
      <c r="BO52" s="36">
        <f>(BC52-BG52)/BK52</f>
        <v>-0.3507775314337705</v>
      </c>
      <c r="BP52" s="7">
        <v>2</v>
      </c>
      <c r="BQ52" s="7">
        <v>2</v>
      </c>
      <c r="BR52" s="7">
        <v>2</v>
      </c>
      <c r="BS52" s="7">
        <v>2</v>
      </c>
    </row>
    <row r="53" spans="1:71">
      <c r="A53" s="6" t="s">
        <v>237</v>
      </c>
      <c r="B53" s="7" t="s">
        <v>81</v>
      </c>
      <c r="C53" s="7">
        <v>205</v>
      </c>
      <c r="D53" s="7">
        <v>1</v>
      </c>
      <c r="E53" s="7">
        <v>19</v>
      </c>
      <c r="F53" s="8">
        <v>41564</v>
      </c>
      <c r="G53" s="9" t="s">
        <v>82</v>
      </c>
      <c r="H53" s="9" t="s">
        <v>289</v>
      </c>
      <c r="I53" s="7">
        <v>76</v>
      </c>
      <c r="J53" s="7">
        <v>100</v>
      </c>
      <c r="K53" s="7">
        <v>1</v>
      </c>
      <c r="L53" s="36">
        <f>I53/J53</f>
        <v>0.76</v>
      </c>
      <c r="M53" s="10">
        <v>7</v>
      </c>
      <c r="N53" s="10">
        <v>2</v>
      </c>
      <c r="O53" s="7">
        <v>83</v>
      </c>
      <c r="P53" s="12">
        <v>2</v>
      </c>
      <c r="Q53" s="7">
        <v>66</v>
      </c>
      <c r="R53" s="7">
        <f>O53-Q53</f>
        <v>17</v>
      </c>
      <c r="S53" s="7">
        <v>4</v>
      </c>
      <c r="T53" s="7">
        <v>5</v>
      </c>
      <c r="U53" s="7">
        <v>2</v>
      </c>
      <c r="V53" s="7">
        <v>1</v>
      </c>
      <c r="W53" s="7">
        <v>3</v>
      </c>
      <c r="X53" s="7">
        <v>4</v>
      </c>
      <c r="Y53" s="7">
        <v>4</v>
      </c>
      <c r="Z53" s="7">
        <v>5</v>
      </c>
      <c r="AA53" s="7">
        <v>3</v>
      </c>
      <c r="AB53" s="7">
        <v>4</v>
      </c>
      <c r="AC53" s="7">
        <v>2</v>
      </c>
      <c r="AD53" s="7">
        <v>3</v>
      </c>
      <c r="AE53" s="7">
        <v>2</v>
      </c>
      <c r="AF53" s="7">
        <v>2</v>
      </c>
      <c r="AG53" s="7">
        <v>3</v>
      </c>
      <c r="AH53" s="7">
        <v>5</v>
      </c>
      <c r="AI53" s="7">
        <v>4</v>
      </c>
      <c r="AJ53" s="7">
        <v>2</v>
      </c>
      <c r="AK53" s="7">
        <v>1</v>
      </c>
      <c r="AL53" s="7">
        <v>4</v>
      </c>
      <c r="AM53" s="7">
        <v>5</v>
      </c>
      <c r="AN53" s="7">
        <v>2</v>
      </c>
      <c r="AO53" s="7">
        <v>2</v>
      </c>
      <c r="AP53" s="7">
        <v>2</v>
      </c>
      <c r="AQ53" s="7">
        <v>1</v>
      </c>
      <c r="AR53" s="7">
        <v>5</v>
      </c>
      <c r="AS53" s="7">
        <v>2</v>
      </c>
      <c r="AT53" s="7">
        <v>3</v>
      </c>
      <c r="AU53" s="7">
        <v>2</v>
      </c>
      <c r="AV53" s="7">
        <v>1</v>
      </c>
      <c r="AW53" s="7">
        <v>2</v>
      </c>
      <c r="AX53" s="7">
        <v>2</v>
      </c>
      <c r="AY53" s="7">
        <v>2</v>
      </c>
      <c r="AZ53" s="34">
        <f>AVERAGE(AH53,AI53,AT53,AV53)</f>
        <v>3.25</v>
      </c>
      <c r="BA53" s="34">
        <f>AVERAGE(AJ53,AM53,AN53,AW53)</f>
        <v>2.75</v>
      </c>
      <c r="BB53" s="34">
        <f>AVERAGE(AK53,AP53,AR53,AX53)</f>
        <v>2.5</v>
      </c>
      <c r="BC53" s="34">
        <f>AVERAGE(AL53,AO53,AQ53,AS53,AY53)</f>
        <v>2.2000000000000002</v>
      </c>
      <c r="BD53" s="34">
        <f>AVERAGE(AZ:AZ)</f>
        <v>3.41</v>
      </c>
      <c r="BE53" s="34">
        <f>AVERAGE(BA:BA)</f>
        <v>2.4966666666666666</v>
      </c>
      <c r="BF53" s="34">
        <f>AVERAGE(BB:BB)</f>
        <v>3.0133333333333332</v>
      </c>
      <c r="BG53" s="34">
        <f>AVERAGE(BC:BC)</f>
        <v>2.4390000000000009</v>
      </c>
      <c r="BH53" s="36">
        <f>STDEVP(AZ:AZ)</f>
        <v>0.731596427911819</v>
      </c>
      <c r="BI53" s="36">
        <f>STDEVP(BA:BA)</f>
        <v>0.82208407247812687</v>
      </c>
      <c r="BJ53" s="36">
        <f>STDEVP(BB:BB)</f>
        <v>0.87501746014325654</v>
      </c>
      <c r="BK53" s="36">
        <f>STDEVP(BC:BC)</f>
        <v>0.68134352569023027</v>
      </c>
      <c r="BL53" s="36">
        <f>(AZ53-BD53)/BH53</f>
        <v>-0.21869981029935442</v>
      </c>
      <c r="BM53" s="36">
        <f>(BA53-BE53)/BI53</f>
        <v>0.30815988511938214</v>
      </c>
      <c r="BN53" s="36">
        <f>(BB53-BF53)/BJ53</f>
        <v>-0.58665496028992503</v>
      </c>
      <c r="BO53" s="36">
        <f>(BC53-BG53)/BK53</f>
        <v>-0.3507775314337705</v>
      </c>
      <c r="BP53" s="7">
        <v>2</v>
      </c>
      <c r="BQ53" s="7">
        <v>2</v>
      </c>
      <c r="BR53" s="7">
        <v>2</v>
      </c>
      <c r="BS53" s="7">
        <v>2</v>
      </c>
    </row>
    <row r="54" spans="1:71">
      <c r="A54" s="6" t="s">
        <v>238</v>
      </c>
      <c r="B54" s="10" t="s">
        <v>169</v>
      </c>
      <c r="C54" s="11">
        <v>91</v>
      </c>
      <c r="D54" s="12">
        <v>2</v>
      </c>
      <c r="E54" s="12">
        <v>40</v>
      </c>
      <c r="F54" s="13">
        <v>41571</v>
      </c>
      <c r="G54" s="14" t="s">
        <v>170</v>
      </c>
      <c r="H54" s="14" t="s">
        <v>298</v>
      </c>
      <c r="I54" s="12">
        <v>104</v>
      </c>
      <c r="J54" s="12">
        <v>110</v>
      </c>
      <c r="K54" s="7">
        <v>0</v>
      </c>
      <c r="L54" s="36">
        <f>I54/J54</f>
        <v>0.94545454545454544</v>
      </c>
      <c r="M54" s="10">
        <v>9</v>
      </c>
      <c r="N54" s="10">
        <v>2</v>
      </c>
      <c r="O54" s="12">
        <v>90</v>
      </c>
      <c r="P54" s="12">
        <v>2</v>
      </c>
      <c r="Q54" s="12">
        <v>74</v>
      </c>
      <c r="R54" s="7">
        <f>O54-Q54</f>
        <v>16</v>
      </c>
      <c r="S54" s="12">
        <v>4</v>
      </c>
      <c r="T54" s="12">
        <v>4</v>
      </c>
      <c r="U54" s="12">
        <v>2</v>
      </c>
      <c r="V54" s="12">
        <v>2</v>
      </c>
      <c r="W54" s="12">
        <v>4</v>
      </c>
      <c r="X54" s="12">
        <v>4</v>
      </c>
      <c r="Y54" s="12">
        <v>5</v>
      </c>
      <c r="Z54" s="12">
        <v>5</v>
      </c>
      <c r="AA54" s="12">
        <v>4</v>
      </c>
      <c r="AB54" s="12">
        <v>4</v>
      </c>
      <c r="AC54" s="12">
        <v>2</v>
      </c>
      <c r="AD54" s="12">
        <v>4</v>
      </c>
      <c r="AE54" s="12">
        <v>5</v>
      </c>
      <c r="AF54" s="12">
        <v>2</v>
      </c>
      <c r="AG54" s="12">
        <v>3</v>
      </c>
      <c r="AH54" s="12">
        <v>4</v>
      </c>
      <c r="AI54" s="12">
        <v>4</v>
      </c>
      <c r="AJ54" s="12">
        <v>2</v>
      </c>
      <c r="AK54" s="12">
        <v>2</v>
      </c>
      <c r="AL54" s="12">
        <v>1</v>
      </c>
      <c r="AM54" s="12">
        <v>2</v>
      </c>
      <c r="AN54" s="12">
        <v>2</v>
      </c>
      <c r="AO54" s="12">
        <v>1</v>
      </c>
      <c r="AP54" s="12">
        <v>2</v>
      </c>
      <c r="AQ54" s="12">
        <v>1</v>
      </c>
      <c r="AR54" s="12">
        <v>4</v>
      </c>
      <c r="AS54" s="12">
        <v>4</v>
      </c>
      <c r="AT54" s="12">
        <v>5</v>
      </c>
      <c r="AU54" s="12">
        <v>1</v>
      </c>
      <c r="AV54" s="12">
        <v>4</v>
      </c>
      <c r="AW54" s="12">
        <v>3</v>
      </c>
      <c r="AX54" s="12">
        <v>3</v>
      </c>
      <c r="AY54" s="12">
        <v>4</v>
      </c>
      <c r="AZ54" s="34">
        <f>AVERAGE(AH54,AI54,AT54,AV54)</f>
        <v>4.25</v>
      </c>
      <c r="BA54" s="34">
        <f>AVERAGE(AJ54,AM54,AN54,AW54)</f>
        <v>2.25</v>
      </c>
      <c r="BB54" s="34">
        <f>AVERAGE(AK54,AP54,AR54,AX54)</f>
        <v>2.75</v>
      </c>
      <c r="BC54" s="34">
        <f>AVERAGE(AL54,AO54,AQ54,AS54,AY54)</f>
        <v>2.2000000000000002</v>
      </c>
      <c r="BD54" s="34">
        <f>AVERAGE(AZ:AZ)</f>
        <v>3.41</v>
      </c>
      <c r="BE54" s="34">
        <f>AVERAGE(BA:BA)</f>
        <v>2.4966666666666666</v>
      </c>
      <c r="BF54" s="34">
        <f>AVERAGE(BB:BB)</f>
        <v>3.0133333333333332</v>
      </c>
      <c r="BG54" s="34">
        <f>AVERAGE(BC:BC)</f>
        <v>2.4390000000000009</v>
      </c>
      <c r="BH54" s="36">
        <f>STDEVP(AZ:AZ)</f>
        <v>0.731596427911819</v>
      </c>
      <c r="BI54" s="36">
        <f>STDEVP(BA:BA)</f>
        <v>0.82208407247812687</v>
      </c>
      <c r="BJ54" s="36">
        <f>STDEVP(BB:BB)</f>
        <v>0.87501746014325654</v>
      </c>
      <c r="BK54" s="36">
        <f>STDEVP(BC:BC)</f>
        <v>0.68134352569023027</v>
      </c>
      <c r="BL54" s="36">
        <f>(AZ54-BD54)/BH54</f>
        <v>1.1481740040716095</v>
      </c>
      <c r="BM54" s="36">
        <f>(BA54-BE54)/BI54</f>
        <v>-0.30005041445834557</v>
      </c>
      <c r="BN54" s="36">
        <f>(BB54-BF54)/BJ54</f>
        <v>-0.30094637573314326</v>
      </c>
      <c r="BO54" s="36">
        <f>(BC54-BG54)/BK54</f>
        <v>-0.3507775314337705</v>
      </c>
      <c r="BP54" s="7">
        <v>3</v>
      </c>
      <c r="BQ54" s="7">
        <v>2</v>
      </c>
      <c r="BR54" s="7">
        <v>2</v>
      </c>
      <c r="BS54" s="7">
        <v>2</v>
      </c>
    </row>
    <row r="55" spans="1:71">
      <c r="A55" s="6" t="s">
        <v>237</v>
      </c>
      <c r="B55" s="7" t="s">
        <v>79</v>
      </c>
      <c r="C55" s="7">
        <v>33</v>
      </c>
      <c r="D55" s="7">
        <v>2</v>
      </c>
      <c r="E55" s="7">
        <v>19</v>
      </c>
      <c r="F55" s="8">
        <v>41564</v>
      </c>
      <c r="G55" s="9" t="s">
        <v>80</v>
      </c>
      <c r="H55" s="9" t="s">
        <v>283</v>
      </c>
      <c r="I55" s="7">
        <v>100</v>
      </c>
      <c r="J55" s="7">
        <v>100</v>
      </c>
      <c r="K55" s="7">
        <v>1</v>
      </c>
      <c r="L55" s="36">
        <f>I55/J55</f>
        <v>1</v>
      </c>
      <c r="M55" s="10">
        <v>10</v>
      </c>
      <c r="N55" s="10">
        <v>2</v>
      </c>
      <c r="O55" s="7">
        <v>97</v>
      </c>
      <c r="P55" s="12">
        <v>2</v>
      </c>
      <c r="Q55" s="7">
        <v>87</v>
      </c>
      <c r="R55" s="7">
        <f>O55-Q55</f>
        <v>10</v>
      </c>
      <c r="S55" s="7">
        <v>4</v>
      </c>
      <c r="T55" s="7">
        <v>4</v>
      </c>
      <c r="U55" s="7">
        <v>3</v>
      </c>
      <c r="V55" s="7">
        <v>1</v>
      </c>
      <c r="W55" s="7">
        <v>3</v>
      </c>
      <c r="X55" s="7">
        <v>4</v>
      </c>
      <c r="Y55" s="7">
        <v>4</v>
      </c>
      <c r="Z55" s="7">
        <v>5</v>
      </c>
      <c r="AA55" s="7">
        <v>4</v>
      </c>
      <c r="AB55" s="7">
        <v>5</v>
      </c>
      <c r="AC55" s="7">
        <v>3</v>
      </c>
      <c r="AD55" s="7">
        <v>4</v>
      </c>
      <c r="AE55" s="7">
        <v>4</v>
      </c>
      <c r="AF55" s="7">
        <v>4</v>
      </c>
      <c r="AG55" s="7">
        <v>4</v>
      </c>
      <c r="AH55" s="7">
        <v>5</v>
      </c>
      <c r="AI55" s="7">
        <v>5</v>
      </c>
      <c r="AJ55" s="7">
        <v>2</v>
      </c>
      <c r="AK55" s="7">
        <v>5</v>
      </c>
      <c r="AL55" s="7">
        <v>1</v>
      </c>
      <c r="AM55" s="7">
        <v>2</v>
      </c>
      <c r="AN55" s="7">
        <v>2</v>
      </c>
      <c r="AO55" s="7">
        <v>1</v>
      </c>
      <c r="AP55" s="7">
        <v>3</v>
      </c>
      <c r="AQ55" s="7">
        <v>1</v>
      </c>
      <c r="AR55" s="7">
        <v>4</v>
      </c>
      <c r="AS55" s="7">
        <v>4</v>
      </c>
      <c r="AT55" s="7">
        <v>3</v>
      </c>
      <c r="AU55" s="7">
        <v>1</v>
      </c>
      <c r="AV55" s="7">
        <v>4</v>
      </c>
      <c r="AW55" s="7">
        <v>2</v>
      </c>
      <c r="AX55" s="7">
        <v>3</v>
      </c>
      <c r="AY55" s="7">
        <v>4</v>
      </c>
      <c r="AZ55" s="34">
        <f>AVERAGE(AH55,AI55,AT55,AV55)</f>
        <v>4.25</v>
      </c>
      <c r="BA55" s="34">
        <f>AVERAGE(AJ55,AM55,AN55,AW55)</f>
        <v>2</v>
      </c>
      <c r="BB55" s="34">
        <f>AVERAGE(AK55,AP55,AR55,AX55)</f>
        <v>3.75</v>
      </c>
      <c r="BC55" s="34">
        <f>AVERAGE(AL55,AO55,AQ55,AS55,AY55)</f>
        <v>2.2000000000000002</v>
      </c>
      <c r="BD55" s="34">
        <f>AVERAGE(AZ:AZ)</f>
        <v>3.41</v>
      </c>
      <c r="BE55" s="34">
        <f>AVERAGE(BA:BA)</f>
        <v>2.4966666666666666</v>
      </c>
      <c r="BF55" s="34">
        <f>AVERAGE(BB:BB)</f>
        <v>3.0133333333333332</v>
      </c>
      <c r="BG55" s="34">
        <f>AVERAGE(BC:BC)</f>
        <v>2.4390000000000009</v>
      </c>
      <c r="BH55" s="36">
        <f>STDEVP(AZ:AZ)</f>
        <v>0.731596427911819</v>
      </c>
      <c r="BI55" s="36">
        <f>STDEVP(BA:BA)</f>
        <v>0.82208407247812687</v>
      </c>
      <c r="BJ55" s="36">
        <f>STDEVP(BB:BB)</f>
        <v>0.87501746014325654</v>
      </c>
      <c r="BK55" s="36">
        <f>STDEVP(BC:BC)</f>
        <v>0.68134352569023027</v>
      </c>
      <c r="BL55" s="36">
        <f>(AZ55-BD55)/BH55</f>
        <v>1.1481740040716095</v>
      </c>
      <c r="BM55" s="36">
        <f>(BA55-BE55)/BI55</f>
        <v>-0.60415556424720951</v>
      </c>
      <c r="BN55" s="36">
        <f>(BB55-BF55)/BJ55</f>
        <v>0.84188796249398368</v>
      </c>
      <c r="BO55" s="36">
        <f>(BC55-BG55)/BK55</f>
        <v>-0.3507775314337705</v>
      </c>
      <c r="BP55" s="7">
        <v>3</v>
      </c>
      <c r="BQ55" s="7">
        <v>2</v>
      </c>
      <c r="BR55" s="7">
        <v>2</v>
      </c>
      <c r="BS55" s="7">
        <v>2</v>
      </c>
    </row>
    <row r="56" spans="1:71">
      <c r="A56" s="6" t="s">
        <v>237</v>
      </c>
      <c r="B56" s="7" t="s">
        <v>63</v>
      </c>
      <c r="C56" s="7">
        <v>69</v>
      </c>
      <c r="D56" s="7">
        <v>2</v>
      </c>
      <c r="E56" s="7">
        <v>20</v>
      </c>
      <c r="F56" s="8">
        <v>41564</v>
      </c>
      <c r="G56" s="9" t="s">
        <v>64</v>
      </c>
      <c r="H56" s="9" t="s">
        <v>297</v>
      </c>
      <c r="I56" s="7">
        <v>67</v>
      </c>
      <c r="J56" s="7">
        <v>100</v>
      </c>
      <c r="K56" s="7">
        <v>1</v>
      </c>
      <c r="L56" s="36">
        <f>I56/J56</f>
        <v>0.67</v>
      </c>
      <c r="M56" s="10">
        <v>6</v>
      </c>
      <c r="N56" s="10">
        <v>1</v>
      </c>
      <c r="O56" s="7">
        <v>80</v>
      </c>
      <c r="P56" s="12">
        <v>2</v>
      </c>
      <c r="Q56" s="7">
        <v>73</v>
      </c>
      <c r="R56" s="7">
        <f>O56-Q56</f>
        <v>7</v>
      </c>
      <c r="S56" s="7">
        <v>3</v>
      </c>
      <c r="T56" s="7">
        <v>5</v>
      </c>
      <c r="U56" s="7">
        <v>2</v>
      </c>
      <c r="V56" s="7">
        <v>2</v>
      </c>
      <c r="W56" s="7">
        <v>2</v>
      </c>
      <c r="X56" s="7">
        <v>3</v>
      </c>
      <c r="Y56" s="7">
        <v>2</v>
      </c>
      <c r="Z56" s="7">
        <v>4</v>
      </c>
      <c r="AA56" s="7">
        <v>2</v>
      </c>
      <c r="AB56" s="7">
        <v>2</v>
      </c>
      <c r="AC56" s="7">
        <v>3</v>
      </c>
      <c r="AD56" s="7">
        <v>4</v>
      </c>
      <c r="AE56" s="7">
        <v>4</v>
      </c>
      <c r="AF56" s="7">
        <v>3</v>
      </c>
      <c r="AG56" s="7">
        <v>2</v>
      </c>
      <c r="AH56" s="7">
        <v>3</v>
      </c>
      <c r="AI56" s="7">
        <v>5</v>
      </c>
      <c r="AJ56" s="7">
        <v>2</v>
      </c>
      <c r="AK56" s="7">
        <v>5</v>
      </c>
      <c r="AL56" s="7">
        <v>1</v>
      </c>
      <c r="AM56" s="7">
        <v>3</v>
      </c>
      <c r="AN56" s="7">
        <v>4</v>
      </c>
      <c r="AO56" s="7">
        <v>1</v>
      </c>
      <c r="AP56" s="7">
        <v>2</v>
      </c>
      <c r="AQ56" s="7">
        <v>2</v>
      </c>
      <c r="AR56" s="7">
        <v>5</v>
      </c>
      <c r="AS56" s="7">
        <v>2</v>
      </c>
      <c r="AT56" s="7">
        <v>3</v>
      </c>
      <c r="AU56" s="7">
        <v>1</v>
      </c>
      <c r="AV56" s="7">
        <v>2</v>
      </c>
      <c r="AW56" s="7">
        <v>5</v>
      </c>
      <c r="AX56" s="7">
        <v>2</v>
      </c>
      <c r="AY56" s="7">
        <v>5</v>
      </c>
      <c r="AZ56" s="34">
        <f>AVERAGE(AH56,AI56,AT56,AV56)</f>
        <v>3.25</v>
      </c>
      <c r="BA56" s="34">
        <f>AVERAGE(AJ56,AM56,AN56,AW56)</f>
        <v>3.5</v>
      </c>
      <c r="BB56" s="34">
        <f>AVERAGE(AK56,AP56,AR56,AX56)</f>
        <v>3.5</v>
      </c>
      <c r="BC56" s="34">
        <f>AVERAGE(AL56,AO56,AQ56,AS56,AY56)</f>
        <v>2.2000000000000002</v>
      </c>
      <c r="BD56" s="34">
        <f>AVERAGE(AZ:AZ)</f>
        <v>3.41</v>
      </c>
      <c r="BE56" s="34">
        <f>AVERAGE(BA:BA)</f>
        <v>2.4966666666666666</v>
      </c>
      <c r="BF56" s="34">
        <f>AVERAGE(BB:BB)</f>
        <v>3.0133333333333332</v>
      </c>
      <c r="BG56" s="34">
        <f>AVERAGE(BC:BC)</f>
        <v>2.4390000000000009</v>
      </c>
      <c r="BH56" s="36">
        <f>STDEVP(AZ:AZ)</f>
        <v>0.731596427911819</v>
      </c>
      <c r="BI56" s="36">
        <f>STDEVP(BA:BA)</f>
        <v>0.82208407247812687</v>
      </c>
      <c r="BJ56" s="36">
        <f>STDEVP(BB:BB)</f>
        <v>0.87501746014325654</v>
      </c>
      <c r="BK56" s="36">
        <f>STDEVP(BC:BC)</f>
        <v>0.68134352569023027</v>
      </c>
      <c r="BL56" s="36">
        <f>(AZ56-BD56)/BH56</f>
        <v>-0.21869981029935442</v>
      </c>
      <c r="BM56" s="36">
        <f>(BA56-BE56)/BI56</f>
        <v>1.2204753344859738</v>
      </c>
      <c r="BN56" s="36">
        <f>(BB56-BF56)/BJ56</f>
        <v>0.55617937793720196</v>
      </c>
      <c r="BO56" s="36">
        <f>(BC56-BG56)/BK56</f>
        <v>-0.3507775314337705</v>
      </c>
      <c r="BP56" s="7">
        <v>2</v>
      </c>
      <c r="BQ56" s="7">
        <v>3</v>
      </c>
      <c r="BR56" s="7">
        <v>2</v>
      </c>
      <c r="BS56" s="7">
        <v>2</v>
      </c>
    </row>
    <row r="57" spans="1:71">
      <c r="A57" s="6" t="s">
        <v>237</v>
      </c>
      <c r="B57" s="7" t="s">
        <v>63</v>
      </c>
      <c r="C57" s="7">
        <v>206</v>
      </c>
      <c r="D57" s="7">
        <v>2</v>
      </c>
      <c r="E57" s="7">
        <v>20</v>
      </c>
      <c r="F57" s="8">
        <v>41564</v>
      </c>
      <c r="G57" s="9" t="s">
        <v>64</v>
      </c>
      <c r="H57" s="9" t="s">
        <v>297</v>
      </c>
      <c r="I57" s="7">
        <v>67</v>
      </c>
      <c r="J57" s="7">
        <v>100</v>
      </c>
      <c r="K57" s="7">
        <v>1</v>
      </c>
      <c r="L57" s="36">
        <f>I57/J57</f>
        <v>0.67</v>
      </c>
      <c r="M57" s="10">
        <v>6</v>
      </c>
      <c r="N57" s="10">
        <v>1</v>
      </c>
      <c r="O57" s="7">
        <v>80</v>
      </c>
      <c r="P57" s="12">
        <v>2</v>
      </c>
      <c r="Q57" s="7">
        <v>73</v>
      </c>
      <c r="R57" s="7">
        <f>O57-Q57</f>
        <v>7</v>
      </c>
      <c r="S57" s="7">
        <v>3</v>
      </c>
      <c r="T57" s="7">
        <v>5</v>
      </c>
      <c r="U57" s="7">
        <v>2</v>
      </c>
      <c r="V57" s="7">
        <v>2</v>
      </c>
      <c r="W57" s="7">
        <v>2</v>
      </c>
      <c r="X57" s="7">
        <v>3</v>
      </c>
      <c r="Y57" s="7">
        <v>2</v>
      </c>
      <c r="Z57" s="7">
        <v>4</v>
      </c>
      <c r="AA57" s="7">
        <v>2</v>
      </c>
      <c r="AB57" s="7">
        <v>2</v>
      </c>
      <c r="AC57" s="7">
        <v>3</v>
      </c>
      <c r="AD57" s="7">
        <v>4</v>
      </c>
      <c r="AE57" s="7">
        <v>4</v>
      </c>
      <c r="AF57" s="7">
        <v>3</v>
      </c>
      <c r="AG57" s="7">
        <v>2</v>
      </c>
      <c r="AH57" s="7">
        <v>3</v>
      </c>
      <c r="AI57" s="7">
        <v>5</v>
      </c>
      <c r="AJ57" s="7">
        <v>2</v>
      </c>
      <c r="AK57" s="7">
        <v>5</v>
      </c>
      <c r="AL57" s="7">
        <v>1</v>
      </c>
      <c r="AM57" s="7">
        <v>3</v>
      </c>
      <c r="AN57" s="7">
        <v>4</v>
      </c>
      <c r="AO57" s="7">
        <v>1</v>
      </c>
      <c r="AP57" s="7">
        <v>2</v>
      </c>
      <c r="AQ57" s="7">
        <v>2</v>
      </c>
      <c r="AR57" s="7">
        <v>5</v>
      </c>
      <c r="AS57" s="7">
        <v>2</v>
      </c>
      <c r="AT57" s="7">
        <v>3</v>
      </c>
      <c r="AU57" s="7">
        <v>1</v>
      </c>
      <c r="AV57" s="7">
        <v>2</v>
      </c>
      <c r="AW57" s="7">
        <v>5</v>
      </c>
      <c r="AX57" s="7">
        <v>2</v>
      </c>
      <c r="AY57" s="7">
        <v>5</v>
      </c>
      <c r="AZ57" s="34">
        <f>AVERAGE(AH57,AI57,AT57,AV57)</f>
        <v>3.25</v>
      </c>
      <c r="BA57" s="34">
        <f>AVERAGE(AJ57,AM57,AN57,AW57)</f>
        <v>3.5</v>
      </c>
      <c r="BB57" s="34">
        <f>AVERAGE(AK57,AP57,AR57,AX57)</f>
        <v>3.5</v>
      </c>
      <c r="BC57" s="34">
        <f>AVERAGE(AL57,AO57,AQ57,AS57,AY57)</f>
        <v>2.2000000000000002</v>
      </c>
      <c r="BD57" s="34">
        <f>AVERAGE(AZ:AZ)</f>
        <v>3.41</v>
      </c>
      <c r="BE57" s="34">
        <f>AVERAGE(BA:BA)</f>
        <v>2.4966666666666666</v>
      </c>
      <c r="BF57" s="34">
        <f>AVERAGE(BB:BB)</f>
        <v>3.0133333333333332</v>
      </c>
      <c r="BG57" s="34">
        <f>AVERAGE(BC:BC)</f>
        <v>2.4390000000000009</v>
      </c>
      <c r="BH57" s="36">
        <f>STDEVP(AZ:AZ)</f>
        <v>0.731596427911819</v>
      </c>
      <c r="BI57" s="36">
        <f>STDEVP(BA:BA)</f>
        <v>0.82208407247812687</v>
      </c>
      <c r="BJ57" s="36">
        <f>STDEVP(BB:BB)</f>
        <v>0.87501746014325654</v>
      </c>
      <c r="BK57" s="36">
        <f>STDEVP(BC:BC)</f>
        <v>0.68134352569023027</v>
      </c>
      <c r="BL57" s="36">
        <f>(AZ57-BD57)/BH57</f>
        <v>-0.21869981029935442</v>
      </c>
      <c r="BM57" s="36">
        <f>(BA57-BE57)/BI57</f>
        <v>1.2204753344859738</v>
      </c>
      <c r="BN57" s="36">
        <f>(BB57-BF57)/BJ57</f>
        <v>0.55617937793720196</v>
      </c>
      <c r="BO57" s="36">
        <f>(BC57-BG57)/BK57</f>
        <v>-0.3507775314337705</v>
      </c>
      <c r="BP57" s="7">
        <v>2</v>
      </c>
      <c r="BQ57" s="7">
        <v>3</v>
      </c>
      <c r="BR57" s="7">
        <v>2</v>
      </c>
      <c r="BS57" s="7">
        <v>2</v>
      </c>
    </row>
    <row r="58" spans="1:71">
      <c r="A58" s="6" t="s">
        <v>237</v>
      </c>
      <c r="B58" s="7" t="s">
        <v>84</v>
      </c>
      <c r="C58" s="7">
        <v>21</v>
      </c>
      <c r="D58" s="7">
        <v>2</v>
      </c>
      <c r="E58" s="7">
        <v>27</v>
      </c>
      <c r="F58" s="8">
        <v>41564</v>
      </c>
      <c r="G58" s="9" t="s">
        <v>76</v>
      </c>
      <c r="H58" s="9" t="s">
        <v>297</v>
      </c>
      <c r="I58" s="7">
        <v>75</v>
      </c>
      <c r="J58" s="7">
        <v>100</v>
      </c>
      <c r="K58" s="7">
        <v>1</v>
      </c>
      <c r="L58" s="36">
        <f>I58/J58</f>
        <v>0.75</v>
      </c>
      <c r="M58" s="10">
        <v>7</v>
      </c>
      <c r="N58" s="10">
        <v>2</v>
      </c>
      <c r="O58" s="7">
        <v>110</v>
      </c>
      <c r="P58" s="12">
        <v>2</v>
      </c>
      <c r="Q58" s="7">
        <v>104</v>
      </c>
      <c r="R58" s="7">
        <f>O58-Q58</f>
        <v>6</v>
      </c>
      <c r="S58" s="7">
        <v>5</v>
      </c>
      <c r="T58" s="7">
        <v>4</v>
      </c>
      <c r="U58" s="7">
        <v>4</v>
      </c>
      <c r="V58" s="7">
        <v>2</v>
      </c>
      <c r="W58" s="7">
        <v>2</v>
      </c>
      <c r="X58" s="7">
        <v>5</v>
      </c>
      <c r="Y58" s="7">
        <v>5</v>
      </c>
      <c r="Z58" s="7">
        <v>5</v>
      </c>
      <c r="AA58" s="7">
        <v>5</v>
      </c>
      <c r="AB58" s="7">
        <v>3</v>
      </c>
      <c r="AC58" s="7">
        <v>5</v>
      </c>
      <c r="AD58" s="7">
        <v>4</v>
      </c>
      <c r="AE58" s="7">
        <v>5</v>
      </c>
      <c r="AF58" s="7">
        <v>5</v>
      </c>
      <c r="AG58" s="7">
        <v>4</v>
      </c>
      <c r="AH58" s="7">
        <v>5</v>
      </c>
      <c r="AI58" s="7">
        <v>5</v>
      </c>
      <c r="AJ58" s="7">
        <v>1</v>
      </c>
      <c r="AK58" s="7">
        <v>4</v>
      </c>
      <c r="AL58" s="7">
        <v>1</v>
      </c>
      <c r="AM58" s="7">
        <v>2</v>
      </c>
      <c r="AN58" s="7">
        <v>3</v>
      </c>
      <c r="AO58" s="7">
        <v>2</v>
      </c>
      <c r="AP58" s="7">
        <v>1</v>
      </c>
      <c r="AQ58" s="7">
        <v>1</v>
      </c>
      <c r="AR58" s="7">
        <v>1</v>
      </c>
      <c r="AS58" s="7">
        <v>4</v>
      </c>
      <c r="AT58" s="7">
        <v>5</v>
      </c>
      <c r="AU58" s="7">
        <v>1</v>
      </c>
      <c r="AV58" s="7">
        <v>5</v>
      </c>
      <c r="AW58" s="7">
        <v>3</v>
      </c>
      <c r="AX58" s="7">
        <v>3</v>
      </c>
      <c r="AY58" s="7">
        <v>3</v>
      </c>
      <c r="AZ58" s="34">
        <f>AVERAGE(AH58,AI58,AT58,AV58)</f>
        <v>5</v>
      </c>
      <c r="BA58" s="34">
        <f>AVERAGE(AJ58,AM58,AN58,AW58)</f>
        <v>2.25</v>
      </c>
      <c r="BB58" s="34">
        <f>AVERAGE(AK58,AP58,AR58,AX58)</f>
        <v>2.25</v>
      </c>
      <c r="BC58" s="34">
        <f>AVERAGE(AL58,AO58,AQ58,AS58,AY58)</f>
        <v>2.2000000000000002</v>
      </c>
      <c r="BD58" s="34">
        <f>AVERAGE(AZ:AZ)</f>
        <v>3.41</v>
      </c>
      <c r="BE58" s="34">
        <f>AVERAGE(BA:BA)</f>
        <v>2.4966666666666666</v>
      </c>
      <c r="BF58" s="34">
        <f>AVERAGE(BB:BB)</f>
        <v>3.0133333333333332</v>
      </c>
      <c r="BG58" s="34">
        <f>AVERAGE(BC:BC)</f>
        <v>2.4390000000000009</v>
      </c>
      <c r="BH58" s="36">
        <f>STDEVP(AZ:AZ)</f>
        <v>0.731596427911819</v>
      </c>
      <c r="BI58" s="36">
        <f>STDEVP(BA:BA)</f>
        <v>0.82208407247812687</v>
      </c>
      <c r="BJ58" s="36">
        <f>STDEVP(BB:BB)</f>
        <v>0.87501746014325654</v>
      </c>
      <c r="BK58" s="36">
        <f>STDEVP(BC:BC)</f>
        <v>0.68134352569023027</v>
      </c>
      <c r="BL58" s="36">
        <f>(AZ58-BD58)/BH58</f>
        <v>2.1733293648498324</v>
      </c>
      <c r="BM58" s="36">
        <f>(BA58-BE58)/BI58</f>
        <v>-0.30005041445834557</v>
      </c>
      <c r="BN58" s="36">
        <f>(BB58-BF58)/BJ58</f>
        <v>-0.87236354484670675</v>
      </c>
      <c r="BO58" s="36">
        <f>(BC58-BG58)/BK58</f>
        <v>-0.3507775314337705</v>
      </c>
      <c r="BP58" s="7">
        <v>3</v>
      </c>
      <c r="BQ58" s="7">
        <v>2</v>
      </c>
      <c r="BR58" s="7">
        <v>2</v>
      </c>
      <c r="BS58" s="7">
        <v>2</v>
      </c>
    </row>
    <row r="59" spans="1:71">
      <c r="A59" s="6" t="s">
        <v>237</v>
      </c>
      <c r="B59" s="7" t="s">
        <v>44</v>
      </c>
      <c r="C59" s="7">
        <v>11</v>
      </c>
      <c r="D59" s="7">
        <v>2</v>
      </c>
      <c r="E59" s="7">
        <v>19</v>
      </c>
      <c r="F59" s="8">
        <v>41564</v>
      </c>
      <c r="G59" s="9" t="s">
        <v>45</v>
      </c>
      <c r="H59" s="9" t="s">
        <v>284</v>
      </c>
      <c r="I59" s="7">
        <v>62</v>
      </c>
      <c r="J59" s="7">
        <v>100</v>
      </c>
      <c r="K59" s="7">
        <v>1</v>
      </c>
      <c r="L59" s="36">
        <f>I59/J59</f>
        <v>0.62</v>
      </c>
      <c r="M59" s="10">
        <v>6</v>
      </c>
      <c r="N59" s="10">
        <v>1</v>
      </c>
      <c r="O59" s="7">
        <v>82</v>
      </c>
      <c r="P59" s="12">
        <v>2</v>
      </c>
      <c r="Q59" s="7">
        <v>76</v>
      </c>
      <c r="R59" s="7">
        <f>O59-Q59</f>
        <v>6</v>
      </c>
      <c r="S59" s="7">
        <v>3</v>
      </c>
      <c r="T59" s="7">
        <v>4</v>
      </c>
      <c r="U59" s="7">
        <v>2</v>
      </c>
      <c r="V59" s="7">
        <v>2</v>
      </c>
      <c r="W59" s="7">
        <v>3</v>
      </c>
      <c r="X59" s="7">
        <v>4</v>
      </c>
      <c r="Y59" s="7">
        <v>3</v>
      </c>
      <c r="Z59" s="7">
        <v>3</v>
      </c>
      <c r="AA59" s="7">
        <v>3</v>
      </c>
      <c r="AB59" s="7">
        <v>3</v>
      </c>
      <c r="AC59" s="7">
        <v>2</v>
      </c>
      <c r="AD59" s="7">
        <v>3</v>
      </c>
      <c r="AE59" s="7">
        <v>3</v>
      </c>
      <c r="AF59" s="7">
        <v>2</v>
      </c>
      <c r="AG59" s="7">
        <v>2</v>
      </c>
      <c r="AH59" s="7">
        <v>4</v>
      </c>
      <c r="AI59" s="7">
        <v>3</v>
      </c>
      <c r="AJ59" s="7">
        <v>2</v>
      </c>
      <c r="AK59" s="7">
        <v>3</v>
      </c>
      <c r="AL59" s="7">
        <v>1</v>
      </c>
      <c r="AM59" s="7">
        <v>3</v>
      </c>
      <c r="AN59" s="7">
        <v>3</v>
      </c>
      <c r="AO59" s="7">
        <v>2</v>
      </c>
      <c r="AP59" s="7">
        <v>2</v>
      </c>
      <c r="AQ59" s="7">
        <v>2</v>
      </c>
      <c r="AR59" s="7">
        <v>5</v>
      </c>
      <c r="AS59" s="7">
        <v>2</v>
      </c>
      <c r="AT59" s="7">
        <v>2</v>
      </c>
      <c r="AU59" s="7">
        <v>2</v>
      </c>
      <c r="AV59" s="7">
        <v>3</v>
      </c>
      <c r="AW59" s="7">
        <v>4</v>
      </c>
      <c r="AX59" s="7">
        <v>5</v>
      </c>
      <c r="AY59" s="7">
        <v>4</v>
      </c>
      <c r="AZ59" s="34">
        <f>AVERAGE(AH59,AI59,AT59,AV59)</f>
        <v>3</v>
      </c>
      <c r="BA59" s="34">
        <f>AVERAGE(AJ59,AM59,AN59,AW59)</f>
        <v>3</v>
      </c>
      <c r="BB59" s="34">
        <f>AVERAGE(AK59,AP59,AR59,AX59)</f>
        <v>3.75</v>
      </c>
      <c r="BC59" s="34">
        <f>AVERAGE(AL59,AO59,AQ59,AS59,AY59)</f>
        <v>2.2000000000000002</v>
      </c>
      <c r="BD59" s="34">
        <f>AVERAGE(AZ:AZ)</f>
        <v>3.41</v>
      </c>
      <c r="BE59" s="34">
        <f>AVERAGE(BA:BA)</f>
        <v>2.4966666666666666</v>
      </c>
      <c r="BF59" s="34">
        <f>AVERAGE(BB:BB)</f>
        <v>3.0133333333333332</v>
      </c>
      <c r="BG59" s="34">
        <f>AVERAGE(BC:BC)</f>
        <v>2.4390000000000009</v>
      </c>
      <c r="BH59" s="36">
        <f>STDEVP(AZ:AZ)</f>
        <v>0.731596427911819</v>
      </c>
      <c r="BI59" s="36">
        <f>STDEVP(BA:BA)</f>
        <v>0.82208407247812687</v>
      </c>
      <c r="BJ59" s="36">
        <f>STDEVP(BB:BB)</f>
        <v>0.87501746014325654</v>
      </c>
      <c r="BK59" s="36">
        <f>STDEVP(BC:BC)</f>
        <v>0.68134352569023027</v>
      </c>
      <c r="BL59" s="36">
        <f>(AZ59-BD59)/BH59</f>
        <v>-0.56041826389209537</v>
      </c>
      <c r="BM59" s="36">
        <f>(BA59-BE59)/BI59</f>
        <v>0.61226503490824602</v>
      </c>
      <c r="BN59" s="36">
        <f>(BB59-BF59)/BJ59</f>
        <v>0.84188796249398368</v>
      </c>
      <c r="BO59" s="36">
        <f>(BC59-BG59)/BK59</f>
        <v>-0.3507775314337705</v>
      </c>
      <c r="BP59" s="7">
        <v>2</v>
      </c>
      <c r="BQ59" s="7">
        <v>2</v>
      </c>
      <c r="BR59" s="7">
        <v>2</v>
      </c>
      <c r="BS59" s="7">
        <v>2</v>
      </c>
    </row>
    <row r="60" spans="1:71">
      <c r="A60" s="6" t="s">
        <v>237</v>
      </c>
      <c r="B60" s="7" t="s">
        <v>106</v>
      </c>
      <c r="C60" s="7">
        <v>49</v>
      </c>
      <c r="D60" s="7">
        <v>1</v>
      </c>
      <c r="E60" s="7">
        <v>21</v>
      </c>
      <c r="F60" s="8">
        <v>41564</v>
      </c>
      <c r="G60" s="9" t="s">
        <v>83</v>
      </c>
      <c r="H60" s="9" t="s">
        <v>289</v>
      </c>
      <c r="I60" s="7">
        <v>80</v>
      </c>
      <c r="J60" s="7">
        <v>100</v>
      </c>
      <c r="K60" s="7">
        <v>1</v>
      </c>
      <c r="L60" s="36">
        <f>I60/J60</f>
        <v>0.8</v>
      </c>
      <c r="M60" s="10">
        <v>8</v>
      </c>
      <c r="N60" s="10">
        <v>2</v>
      </c>
      <c r="O60" s="7">
        <v>75</v>
      </c>
      <c r="P60" s="12">
        <v>1</v>
      </c>
      <c r="Q60" s="7">
        <v>71</v>
      </c>
      <c r="R60" s="7">
        <f>O60-Q60</f>
        <v>4</v>
      </c>
      <c r="S60" s="7">
        <v>4</v>
      </c>
      <c r="T60" s="7">
        <v>3</v>
      </c>
      <c r="U60" s="7">
        <v>2</v>
      </c>
      <c r="V60" s="7">
        <v>4</v>
      </c>
      <c r="W60" s="7">
        <v>4</v>
      </c>
      <c r="X60" s="7">
        <v>4</v>
      </c>
      <c r="Y60" s="7">
        <v>4</v>
      </c>
      <c r="Z60" s="7">
        <v>5</v>
      </c>
      <c r="AA60" s="7">
        <v>3</v>
      </c>
      <c r="AB60" s="7">
        <v>4</v>
      </c>
      <c r="AC60" s="7">
        <v>2</v>
      </c>
      <c r="AD60" s="7">
        <v>4</v>
      </c>
      <c r="AE60" s="7">
        <v>3</v>
      </c>
      <c r="AF60" s="7">
        <v>1</v>
      </c>
      <c r="AG60" s="7">
        <v>4</v>
      </c>
      <c r="AH60" s="7">
        <v>4</v>
      </c>
      <c r="AI60" s="7">
        <v>5</v>
      </c>
      <c r="AJ60" s="7">
        <v>2</v>
      </c>
      <c r="AK60" s="7">
        <v>4</v>
      </c>
      <c r="AL60" s="7">
        <v>2</v>
      </c>
      <c r="AM60" s="7">
        <v>4</v>
      </c>
      <c r="AN60" s="7">
        <v>5</v>
      </c>
      <c r="AO60" s="7">
        <v>3</v>
      </c>
      <c r="AP60" s="7">
        <v>2</v>
      </c>
      <c r="AQ60" s="7">
        <v>1</v>
      </c>
      <c r="AR60" s="7">
        <v>3</v>
      </c>
      <c r="AS60" s="7">
        <v>2</v>
      </c>
      <c r="AT60" s="7">
        <v>2</v>
      </c>
      <c r="AU60" s="7">
        <v>2</v>
      </c>
      <c r="AV60" s="7">
        <v>4</v>
      </c>
      <c r="AW60" s="7">
        <v>3</v>
      </c>
      <c r="AX60" s="7">
        <v>4</v>
      </c>
      <c r="AY60" s="7">
        <v>3</v>
      </c>
      <c r="AZ60" s="34">
        <f>AVERAGE(AH60,AI60,AT60,AV60)</f>
        <v>3.75</v>
      </c>
      <c r="BA60" s="34">
        <f>AVERAGE(AJ60,AM60,AN60,AW60)</f>
        <v>3.5</v>
      </c>
      <c r="BB60" s="34">
        <f>AVERAGE(AK60,AP60,AR60,AX60)</f>
        <v>3.25</v>
      </c>
      <c r="BC60" s="34">
        <f>AVERAGE(AL60,AO60,AQ60,AS60,AY60)</f>
        <v>2.2000000000000002</v>
      </c>
      <c r="BD60" s="34">
        <f>AVERAGE(AZ:AZ)</f>
        <v>3.41</v>
      </c>
      <c r="BE60" s="34">
        <f>AVERAGE(BA:BA)</f>
        <v>2.4966666666666666</v>
      </c>
      <c r="BF60" s="34">
        <f>AVERAGE(BB:BB)</f>
        <v>3.0133333333333332</v>
      </c>
      <c r="BG60" s="34">
        <f>AVERAGE(BC:BC)</f>
        <v>2.4390000000000009</v>
      </c>
      <c r="BH60" s="36">
        <f>STDEVP(AZ:AZ)</f>
        <v>0.731596427911819</v>
      </c>
      <c r="BI60" s="36">
        <f>STDEVP(BA:BA)</f>
        <v>0.82208407247812687</v>
      </c>
      <c r="BJ60" s="36">
        <f>STDEVP(BB:BB)</f>
        <v>0.87501746014325654</v>
      </c>
      <c r="BK60" s="36">
        <f>STDEVP(BC:BC)</f>
        <v>0.68134352569023027</v>
      </c>
      <c r="BL60" s="36">
        <f>(AZ60-BD60)/BH60</f>
        <v>0.46473709688612758</v>
      </c>
      <c r="BM60" s="36">
        <f>(BA60-BE60)/BI60</f>
        <v>1.2204753344859738</v>
      </c>
      <c r="BN60" s="36">
        <f>(BB60-BF60)/BJ60</f>
        <v>0.27047079338042018</v>
      </c>
      <c r="BO60" s="36">
        <f>(BC60-BG60)/BK60</f>
        <v>-0.3507775314337705</v>
      </c>
      <c r="BP60" s="7">
        <v>2</v>
      </c>
      <c r="BQ60" s="7">
        <v>3</v>
      </c>
      <c r="BR60" s="7">
        <v>2</v>
      </c>
      <c r="BS60" s="7">
        <v>2</v>
      </c>
    </row>
    <row r="61" spans="1:71">
      <c r="A61" s="6" t="s">
        <v>237</v>
      </c>
      <c r="B61" s="19" t="s">
        <v>305</v>
      </c>
      <c r="C61" s="19">
        <v>50</v>
      </c>
      <c r="D61" s="19">
        <v>2</v>
      </c>
      <c r="E61" s="19">
        <v>19</v>
      </c>
      <c r="F61" s="8">
        <v>41564</v>
      </c>
      <c r="G61" s="20" t="s">
        <v>86</v>
      </c>
      <c r="H61" s="20" t="s">
        <v>297</v>
      </c>
      <c r="I61" s="19">
        <v>64</v>
      </c>
      <c r="J61" s="19">
        <v>100</v>
      </c>
      <c r="K61" s="7">
        <v>1</v>
      </c>
      <c r="L61" s="36">
        <f>I61/J61</f>
        <v>0.64</v>
      </c>
      <c r="M61" s="10">
        <v>6</v>
      </c>
      <c r="N61" s="10">
        <v>1</v>
      </c>
      <c r="O61" s="19">
        <v>78</v>
      </c>
      <c r="P61" s="12">
        <v>2</v>
      </c>
      <c r="Q61" s="19">
        <v>77</v>
      </c>
      <c r="R61" s="7">
        <f>O61-Q61</f>
        <v>1</v>
      </c>
      <c r="S61" s="19">
        <v>4</v>
      </c>
      <c r="T61" s="19">
        <v>3</v>
      </c>
      <c r="U61" s="19">
        <v>1</v>
      </c>
      <c r="V61" s="19">
        <v>4</v>
      </c>
      <c r="W61" s="19">
        <v>5</v>
      </c>
      <c r="X61" s="19">
        <v>3</v>
      </c>
      <c r="Y61" s="19">
        <v>3</v>
      </c>
      <c r="Z61" s="19">
        <v>5</v>
      </c>
      <c r="AA61" s="19">
        <v>4</v>
      </c>
      <c r="AB61" s="19">
        <v>4</v>
      </c>
      <c r="AC61" s="19">
        <v>1</v>
      </c>
      <c r="AD61" s="19">
        <v>3</v>
      </c>
      <c r="AE61" s="19">
        <v>3</v>
      </c>
      <c r="AF61" s="19">
        <v>1</v>
      </c>
      <c r="AG61" s="19">
        <v>3</v>
      </c>
      <c r="AH61" s="19">
        <v>3</v>
      </c>
      <c r="AI61" s="19">
        <v>2</v>
      </c>
      <c r="AJ61" s="19">
        <v>2</v>
      </c>
      <c r="AK61" s="19">
        <v>5</v>
      </c>
      <c r="AL61" s="19">
        <v>3</v>
      </c>
      <c r="AM61" s="19">
        <v>3</v>
      </c>
      <c r="AN61" s="19">
        <v>2</v>
      </c>
      <c r="AO61" s="19">
        <v>3</v>
      </c>
      <c r="AP61" s="19">
        <v>4</v>
      </c>
      <c r="AQ61" s="19">
        <v>2</v>
      </c>
      <c r="AR61" s="19">
        <v>2</v>
      </c>
      <c r="AS61" s="19">
        <v>2</v>
      </c>
      <c r="AT61" s="19">
        <v>2</v>
      </c>
      <c r="AU61" s="19">
        <v>1</v>
      </c>
      <c r="AV61" s="19">
        <v>2</v>
      </c>
      <c r="AW61" s="19">
        <v>3</v>
      </c>
      <c r="AX61" s="19">
        <v>3</v>
      </c>
      <c r="AY61" s="19">
        <v>1</v>
      </c>
      <c r="AZ61" s="34">
        <f>AVERAGE(AH61,AI61,AT61,AV61)</f>
        <v>2.25</v>
      </c>
      <c r="BA61" s="34">
        <f>AVERAGE(AJ61,AM61,AN61,AW61)</f>
        <v>2.5</v>
      </c>
      <c r="BB61" s="34">
        <f>AVERAGE(AK61,AP61,AR61,AX61)</f>
        <v>3.5</v>
      </c>
      <c r="BC61" s="34">
        <f>AVERAGE(AL61,AO61,AQ61,AS61,AY61)</f>
        <v>2.2000000000000002</v>
      </c>
      <c r="BD61" s="34">
        <f>AVERAGE(AZ:AZ)</f>
        <v>3.41</v>
      </c>
      <c r="BE61" s="34">
        <f>AVERAGE(BA:BA)</f>
        <v>2.4966666666666666</v>
      </c>
      <c r="BF61" s="34">
        <f>AVERAGE(BB:BB)</f>
        <v>3.0133333333333332</v>
      </c>
      <c r="BG61" s="34">
        <f>AVERAGE(BC:BC)</f>
        <v>2.4390000000000009</v>
      </c>
      <c r="BH61" s="36">
        <f>STDEVP(AZ:AZ)</f>
        <v>0.731596427911819</v>
      </c>
      <c r="BI61" s="36">
        <f>STDEVP(BA:BA)</f>
        <v>0.82208407247812687</v>
      </c>
      <c r="BJ61" s="36">
        <f>STDEVP(BB:BB)</f>
        <v>0.87501746014325654</v>
      </c>
      <c r="BK61" s="36">
        <f>STDEVP(BC:BC)</f>
        <v>0.68134352569023027</v>
      </c>
      <c r="BL61" s="36">
        <f>(AZ61-BD61)/BH61</f>
        <v>-1.5855736246703185</v>
      </c>
      <c r="BM61" s="36">
        <f>(BA61-BE61)/BI61</f>
        <v>4.0547353305182788E-3</v>
      </c>
      <c r="BN61" s="36">
        <f>(BB61-BF61)/BJ61</f>
        <v>0.55617937793720196</v>
      </c>
      <c r="BO61" s="36">
        <f>(BC61-BG61)/BK61</f>
        <v>-0.3507775314337705</v>
      </c>
      <c r="BP61" s="7">
        <v>1</v>
      </c>
      <c r="BQ61" s="7">
        <v>2</v>
      </c>
      <c r="BR61" s="7">
        <v>2</v>
      </c>
      <c r="BS61" s="7">
        <v>2</v>
      </c>
    </row>
    <row r="62" spans="1:71">
      <c r="A62" s="6" t="s">
        <v>237</v>
      </c>
      <c r="B62" s="7" t="s">
        <v>85</v>
      </c>
      <c r="C62" s="7">
        <v>67</v>
      </c>
      <c r="D62" s="7">
        <v>1</v>
      </c>
      <c r="E62" s="7">
        <v>18</v>
      </c>
      <c r="F62" s="8">
        <v>41564</v>
      </c>
      <c r="G62" s="9" t="s">
        <v>146</v>
      </c>
      <c r="H62" s="9" t="s">
        <v>297</v>
      </c>
      <c r="I62" s="7">
        <v>65</v>
      </c>
      <c r="J62" s="7">
        <v>100</v>
      </c>
      <c r="K62" s="7">
        <v>1</v>
      </c>
      <c r="L62" s="36">
        <f>I62/J62</f>
        <v>0.65</v>
      </c>
      <c r="M62" s="10">
        <v>6</v>
      </c>
      <c r="N62" s="10">
        <v>1</v>
      </c>
      <c r="O62" s="7">
        <v>79</v>
      </c>
      <c r="P62" s="12">
        <v>2</v>
      </c>
      <c r="Q62" s="7">
        <v>81</v>
      </c>
      <c r="R62" s="7">
        <f>O62-Q62</f>
        <v>-2</v>
      </c>
      <c r="S62" s="7">
        <v>2</v>
      </c>
      <c r="T62" s="7">
        <v>3</v>
      </c>
      <c r="U62" s="7">
        <v>1</v>
      </c>
      <c r="V62" s="7">
        <v>3</v>
      </c>
      <c r="W62" s="7">
        <v>5</v>
      </c>
      <c r="X62" s="7">
        <v>2</v>
      </c>
      <c r="Y62" s="7">
        <v>3</v>
      </c>
      <c r="Z62" s="7">
        <v>4</v>
      </c>
      <c r="AA62" s="7">
        <v>2</v>
      </c>
      <c r="AB62" s="7">
        <v>2</v>
      </c>
      <c r="AC62" s="7">
        <v>1</v>
      </c>
      <c r="AD62" s="7">
        <v>2</v>
      </c>
      <c r="AE62" s="7">
        <v>4</v>
      </c>
      <c r="AF62" s="7">
        <v>1</v>
      </c>
      <c r="AG62" s="7">
        <v>3</v>
      </c>
      <c r="AH62" s="7">
        <v>3</v>
      </c>
      <c r="AI62" s="7">
        <v>4</v>
      </c>
      <c r="AJ62" s="7">
        <v>5</v>
      </c>
      <c r="AK62" s="7">
        <v>1</v>
      </c>
      <c r="AL62" s="7">
        <v>1</v>
      </c>
      <c r="AM62" s="7">
        <v>1</v>
      </c>
      <c r="AN62" s="7">
        <v>4</v>
      </c>
      <c r="AO62" s="7">
        <v>1</v>
      </c>
      <c r="AP62" s="7">
        <v>2</v>
      </c>
      <c r="AQ62" s="7">
        <v>1</v>
      </c>
      <c r="AR62" s="7">
        <v>1</v>
      </c>
      <c r="AS62" s="7">
        <v>5</v>
      </c>
      <c r="AT62" s="7">
        <v>2</v>
      </c>
      <c r="AU62" s="7">
        <v>1</v>
      </c>
      <c r="AV62" s="7">
        <v>3</v>
      </c>
      <c r="AW62" s="7">
        <v>5</v>
      </c>
      <c r="AX62" s="7">
        <v>1</v>
      </c>
      <c r="AY62" s="7">
        <v>3</v>
      </c>
      <c r="AZ62" s="34">
        <f>AVERAGE(AH62,AI62,AT62,AV62)</f>
        <v>3</v>
      </c>
      <c r="BA62" s="34">
        <f>AVERAGE(AJ62,AM62,AN62,AW62)</f>
        <v>3.75</v>
      </c>
      <c r="BB62" s="34">
        <f>AVERAGE(AK62,AP62,AR62,AX62)</f>
        <v>1.25</v>
      </c>
      <c r="BC62" s="34">
        <f>AVERAGE(AL62,AO62,AQ62,AS62,AY62)</f>
        <v>2.2000000000000002</v>
      </c>
      <c r="BD62" s="34">
        <f>AVERAGE(AZ:AZ)</f>
        <v>3.41</v>
      </c>
      <c r="BE62" s="34">
        <f>AVERAGE(BA:BA)</f>
        <v>2.4966666666666666</v>
      </c>
      <c r="BF62" s="34">
        <f>AVERAGE(BB:BB)</f>
        <v>3.0133333333333332</v>
      </c>
      <c r="BG62" s="34">
        <f>AVERAGE(BC:BC)</f>
        <v>2.4390000000000009</v>
      </c>
      <c r="BH62" s="36">
        <f>STDEVP(AZ:AZ)</f>
        <v>0.731596427911819</v>
      </c>
      <c r="BI62" s="36">
        <f>STDEVP(BA:BA)</f>
        <v>0.82208407247812687</v>
      </c>
      <c r="BJ62" s="36">
        <f>STDEVP(BB:BB)</f>
        <v>0.87501746014325654</v>
      </c>
      <c r="BK62" s="36">
        <f>STDEVP(BC:BC)</f>
        <v>0.68134352569023027</v>
      </c>
      <c r="BL62" s="36">
        <f>(AZ62-BD62)/BH62</f>
        <v>-0.56041826389209537</v>
      </c>
      <c r="BM62" s="36">
        <f>(BA62-BE62)/BI62</f>
        <v>1.5245804842748376</v>
      </c>
      <c r="BN62" s="36">
        <f>(BB62-BF62)/BJ62</f>
        <v>-2.0151978830738337</v>
      </c>
      <c r="BO62" s="36">
        <f>(BC62-BG62)/BK62</f>
        <v>-0.3507775314337705</v>
      </c>
      <c r="BP62" s="7">
        <v>2</v>
      </c>
      <c r="BQ62" s="7">
        <v>3</v>
      </c>
      <c r="BR62" s="7">
        <v>1</v>
      </c>
      <c r="BS62" s="7">
        <v>2</v>
      </c>
    </row>
    <row r="63" spans="1:71">
      <c r="A63" s="6" t="s">
        <v>238</v>
      </c>
      <c r="B63" s="24" t="s">
        <v>210</v>
      </c>
      <c r="C63" s="24">
        <v>118</v>
      </c>
      <c r="D63" s="25">
        <v>2</v>
      </c>
      <c r="E63" s="25">
        <v>20</v>
      </c>
      <c r="F63" s="13">
        <v>41571</v>
      </c>
      <c r="G63" s="26" t="s">
        <v>176</v>
      </c>
      <c r="H63" s="26" t="s">
        <v>297</v>
      </c>
      <c r="I63" s="25">
        <v>74</v>
      </c>
      <c r="J63" s="25">
        <v>100</v>
      </c>
      <c r="K63" s="7">
        <v>1</v>
      </c>
      <c r="L63" s="36">
        <f>I63/J63</f>
        <v>0.74</v>
      </c>
      <c r="M63" s="10">
        <v>7</v>
      </c>
      <c r="N63" s="10">
        <v>1</v>
      </c>
      <c r="O63" s="25">
        <v>66</v>
      </c>
      <c r="P63" s="12">
        <v>1</v>
      </c>
      <c r="Q63" s="25">
        <v>69</v>
      </c>
      <c r="R63" s="7">
        <f>O63-Q63</f>
        <v>-3</v>
      </c>
      <c r="S63" s="25">
        <v>3</v>
      </c>
      <c r="T63" s="25">
        <v>5</v>
      </c>
      <c r="U63" s="25">
        <v>3</v>
      </c>
      <c r="V63" s="25">
        <v>2</v>
      </c>
      <c r="W63" s="25">
        <v>3</v>
      </c>
      <c r="X63" s="25">
        <v>4</v>
      </c>
      <c r="Y63" s="25">
        <v>3</v>
      </c>
      <c r="Z63" s="25">
        <v>4</v>
      </c>
      <c r="AA63" s="25">
        <v>4</v>
      </c>
      <c r="AB63" s="25">
        <v>4</v>
      </c>
      <c r="AC63" s="25">
        <v>2</v>
      </c>
      <c r="AD63" s="25">
        <v>3</v>
      </c>
      <c r="AE63" s="25">
        <v>2</v>
      </c>
      <c r="AF63" s="25">
        <v>3</v>
      </c>
      <c r="AG63" s="25">
        <v>4</v>
      </c>
      <c r="AH63" s="25">
        <v>5</v>
      </c>
      <c r="AI63" s="25">
        <v>3</v>
      </c>
      <c r="AJ63" s="25">
        <v>3</v>
      </c>
      <c r="AK63" s="25">
        <v>5</v>
      </c>
      <c r="AL63" s="25">
        <v>2</v>
      </c>
      <c r="AM63" s="25">
        <v>2</v>
      </c>
      <c r="AN63" s="25">
        <v>4</v>
      </c>
      <c r="AO63" s="25">
        <v>2</v>
      </c>
      <c r="AP63" s="25">
        <v>4</v>
      </c>
      <c r="AQ63" s="25">
        <v>1</v>
      </c>
      <c r="AR63" s="25">
        <v>3</v>
      </c>
      <c r="AS63" s="25">
        <v>3</v>
      </c>
      <c r="AT63" s="25">
        <v>4</v>
      </c>
      <c r="AU63" s="25">
        <v>1</v>
      </c>
      <c r="AV63" s="25">
        <v>3</v>
      </c>
      <c r="AW63" s="25">
        <v>2</v>
      </c>
      <c r="AX63" s="25">
        <v>3</v>
      </c>
      <c r="AY63" s="25">
        <v>3</v>
      </c>
      <c r="AZ63" s="34">
        <f>AVERAGE(AH63,AI63,AT63,AV63)</f>
        <v>3.75</v>
      </c>
      <c r="BA63" s="34">
        <f>AVERAGE(AJ63,AM63,AN63,AW63)</f>
        <v>2.75</v>
      </c>
      <c r="BB63" s="34">
        <f>AVERAGE(AK63,AP63,AR63,AX63)</f>
        <v>3.75</v>
      </c>
      <c r="BC63" s="34">
        <f>AVERAGE(AL63,AO63,AQ63,AS63,AY63)</f>
        <v>2.2000000000000002</v>
      </c>
      <c r="BD63" s="34">
        <f>AVERAGE(AZ:AZ)</f>
        <v>3.41</v>
      </c>
      <c r="BE63" s="34">
        <f>AVERAGE(BA:BA)</f>
        <v>2.4966666666666666</v>
      </c>
      <c r="BF63" s="34">
        <f>AVERAGE(BB:BB)</f>
        <v>3.0133333333333332</v>
      </c>
      <c r="BG63" s="34">
        <f>AVERAGE(BC:BC)</f>
        <v>2.4390000000000009</v>
      </c>
      <c r="BH63" s="36">
        <f>STDEVP(AZ:AZ)</f>
        <v>0.731596427911819</v>
      </c>
      <c r="BI63" s="36">
        <f>STDEVP(BA:BA)</f>
        <v>0.82208407247812687</v>
      </c>
      <c r="BJ63" s="36">
        <f>STDEVP(BB:BB)</f>
        <v>0.87501746014325654</v>
      </c>
      <c r="BK63" s="36">
        <f>STDEVP(BC:BC)</f>
        <v>0.68134352569023027</v>
      </c>
      <c r="BL63" s="36">
        <f>(AZ63-BD63)/BH63</f>
        <v>0.46473709688612758</v>
      </c>
      <c r="BM63" s="36">
        <f>(BA63-BE63)/BI63</f>
        <v>0.30815988511938214</v>
      </c>
      <c r="BN63" s="36">
        <f>(BB63-BF63)/BJ63</f>
        <v>0.84188796249398368</v>
      </c>
      <c r="BO63" s="36">
        <f>(BC63-BG63)/BK63</f>
        <v>-0.3507775314337705</v>
      </c>
      <c r="BP63" s="7">
        <v>2</v>
      </c>
      <c r="BQ63" s="7">
        <v>2</v>
      </c>
      <c r="BR63" s="7">
        <v>2</v>
      </c>
      <c r="BS63" s="7">
        <v>2</v>
      </c>
    </row>
    <row r="64" spans="1:71">
      <c r="A64" s="6" t="s">
        <v>237</v>
      </c>
      <c r="B64" s="7" t="s">
        <v>85</v>
      </c>
      <c r="C64" s="7">
        <v>202</v>
      </c>
      <c r="D64" s="19">
        <v>1</v>
      </c>
      <c r="E64" s="19">
        <v>18</v>
      </c>
      <c r="F64" s="8">
        <v>41564</v>
      </c>
      <c r="G64" s="20" t="s">
        <v>55</v>
      </c>
      <c r="H64" s="20" t="s">
        <v>297</v>
      </c>
      <c r="I64" s="19">
        <v>65</v>
      </c>
      <c r="J64" s="19">
        <v>100</v>
      </c>
      <c r="K64" s="7">
        <v>1</v>
      </c>
      <c r="L64" s="36">
        <f>I64/J64</f>
        <v>0.65</v>
      </c>
      <c r="M64" s="10">
        <v>6</v>
      </c>
      <c r="N64" s="10">
        <v>1</v>
      </c>
      <c r="O64" s="19">
        <v>77</v>
      </c>
      <c r="P64" s="12">
        <v>1</v>
      </c>
      <c r="Q64" s="19">
        <v>81</v>
      </c>
      <c r="R64" s="7">
        <f>O64-Q64</f>
        <v>-4</v>
      </c>
      <c r="S64" s="19">
        <v>2</v>
      </c>
      <c r="T64" s="19">
        <v>3</v>
      </c>
      <c r="U64" s="19">
        <v>1</v>
      </c>
      <c r="V64" s="19">
        <v>3</v>
      </c>
      <c r="W64" s="19">
        <v>5</v>
      </c>
      <c r="X64" s="19">
        <v>2</v>
      </c>
      <c r="Y64" s="19">
        <v>3</v>
      </c>
      <c r="Z64" s="19">
        <v>4</v>
      </c>
      <c r="AA64" s="19">
        <v>2</v>
      </c>
      <c r="AB64" s="19">
        <v>2</v>
      </c>
      <c r="AC64" s="19">
        <v>1</v>
      </c>
      <c r="AD64" s="19">
        <v>2</v>
      </c>
      <c r="AE64" s="19">
        <v>4</v>
      </c>
      <c r="AF64" s="19">
        <v>1</v>
      </c>
      <c r="AG64" s="19">
        <v>3</v>
      </c>
      <c r="AH64" s="19">
        <v>3</v>
      </c>
      <c r="AI64" s="19">
        <v>4</v>
      </c>
      <c r="AJ64" s="19">
        <v>5</v>
      </c>
      <c r="AK64" s="19">
        <v>1</v>
      </c>
      <c r="AL64" s="19">
        <v>1</v>
      </c>
      <c r="AM64" s="19">
        <v>1</v>
      </c>
      <c r="AN64" s="19">
        <v>4</v>
      </c>
      <c r="AO64" s="19">
        <v>1</v>
      </c>
      <c r="AP64" s="19">
        <v>2</v>
      </c>
      <c r="AQ64" s="19">
        <v>1</v>
      </c>
      <c r="AR64" s="19">
        <v>1</v>
      </c>
      <c r="AS64" s="19">
        <v>5</v>
      </c>
      <c r="AT64" s="19">
        <v>2</v>
      </c>
      <c r="AU64" s="19">
        <v>1</v>
      </c>
      <c r="AV64" s="19">
        <v>3</v>
      </c>
      <c r="AW64" s="19">
        <v>5</v>
      </c>
      <c r="AX64" s="19">
        <v>1</v>
      </c>
      <c r="AY64" s="7">
        <v>3</v>
      </c>
      <c r="AZ64" s="34">
        <f>AVERAGE(AH64,AI64,AT64,AV64)</f>
        <v>3</v>
      </c>
      <c r="BA64" s="34">
        <f>AVERAGE(AJ64,AM64,AN64,AW64)</f>
        <v>3.75</v>
      </c>
      <c r="BB64" s="34">
        <f>AVERAGE(AK64,AP64,AR64,AX64)</f>
        <v>1.25</v>
      </c>
      <c r="BC64" s="34">
        <f>AVERAGE(AL64,AO64,AQ64,AS64,AY64)</f>
        <v>2.2000000000000002</v>
      </c>
      <c r="BD64" s="34">
        <f>AVERAGE(AZ:AZ)</f>
        <v>3.41</v>
      </c>
      <c r="BE64" s="34">
        <f>AVERAGE(BA:BA)</f>
        <v>2.4966666666666666</v>
      </c>
      <c r="BF64" s="34">
        <f>AVERAGE(BB:BB)</f>
        <v>3.0133333333333332</v>
      </c>
      <c r="BG64" s="34">
        <f>AVERAGE(BC:BC)</f>
        <v>2.4390000000000009</v>
      </c>
      <c r="BH64" s="36">
        <f>STDEVP(AZ:AZ)</f>
        <v>0.731596427911819</v>
      </c>
      <c r="BI64" s="36">
        <f>STDEVP(BA:BA)</f>
        <v>0.82208407247812687</v>
      </c>
      <c r="BJ64" s="36">
        <f>STDEVP(BB:BB)</f>
        <v>0.87501746014325654</v>
      </c>
      <c r="BK64" s="36">
        <f>STDEVP(BC:BC)</f>
        <v>0.68134352569023027</v>
      </c>
      <c r="BL64" s="36">
        <f>(AZ64-BD64)/BH64</f>
        <v>-0.56041826389209537</v>
      </c>
      <c r="BM64" s="36">
        <f>(BA64-BE64)/BI64</f>
        <v>1.5245804842748376</v>
      </c>
      <c r="BN64" s="36">
        <f>(BB64-BF64)/BJ64</f>
        <v>-2.0151978830738337</v>
      </c>
      <c r="BO64" s="36">
        <f>(BC64-BG64)/BK64</f>
        <v>-0.3507775314337705</v>
      </c>
      <c r="BP64" s="7">
        <v>2</v>
      </c>
      <c r="BQ64" s="7">
        <v>3</v>
      </c>
      <c r="BR64" s="7">
        <v>1</v>
      </c>
      <c r="BS64" s="7">
        <v>2</v>
      </c>
    </row>
    <row r="65" spans="1:71">
      <c r="A65" s="6" t="s">
        <v>238</v>
      </c>
      <c r="B65" s="10" t="s">
        <v>183</v>
      </c>
      <c r="C65" s="11">
        <v>98</v>
      </c>
      <c r="D65" s="12">
        <v>2</v>
      </c>
      <c r="E65" s="12">
        <v>20</v>
      </c>
      <c r="F65" s="13">
        <v>41571</v>
      </c>
      <c r="G65" s="14" t="s">
        <v>180</v>
      </c>
      <c r="H65" s="14" t="s">
        <v>297</v>
      </c>
      <c r="I65" s="12">
        <v>67</v>
      </c>
      <c r="J65" s="12">
        <v>100</v>
      </c>
      <c r="K65" s="7">
        <v>1</v>
      </c>
      <c r="L65" s="36">
        <f>I65/J65</f>
        <v>0.67</v>
      </c>
      <c r="M65" s="10">
        <v>6</v>
      </c>
      <c r="N65" s="10">
        <v>1</v>
      </c>
      <c r="O65" s="12">
        <v>67</v>
      </c>
      <c r="P65" s="12">
        <v>1</v>
      </c>
      <c r="Q65" s="12">
        <v>72</v>
      </c>
      <c r="R65" s="7">
        <f>O65-Q65</f>
        <v>-5</v>
      </c>
      <c r="S65" s="12">
        <v>3</v>
      </c>
      <c r="T65" s="12">
        <v>3</v>
      </c>
      <c r="U65" s="12">
        <v>1</v>
      </c>
      <c r="V65" s="12">
        <v>1</v>
      </c>
      <c r="W65" s="12">
        <v>5</v>
      </c>
      <c r="X65" s="12">
        <v>4</v>
      </c>
      <c r="Y65" s="12">
        <v>4</v>
      </c>
      <c r="Z65" s="12">
        <v>5</v>
      </c>
      <c r="AA65" s="12">
        <v>4</v>
      </c>
      <c r="AB65" s="12">
        <v>4</v>
      </c>
      <c r="AC65" s="12">
        <v>1</v>
      </c>
      <c r="AD65" s="12">
        <v>3</v>
      </c>
      <c r="AE65" s="12">
        <v>3</v>
      </c>
      <c r="AF65" s="12">
        <v>1</v>
      </c>
      <c r="AG65" s="12">
        <v>3</v>
      </c>
      <c r="AH65" s="12">
        <v>4</v>
      </c>
      <c r="AI65" s="12">
        <v>4</v>
      </c>
      <c r="AJ65" s="12">
        <v>2</v>
      </c>
      <c r="AK65" s="12">
        <v>5</v>
      </c>
      <c r="AL65" s="12">
        <v>2</v>
      </c>
      <c r="AM65" s="12">
        <v>2</v>
      </c>
      <c r="AN65" s="12">
        <v>2</v>
      </c>
      <c r="AO65" s="12">
        <v>2</v>
      </c>
      <c r="AP65" s="12">
        <v>3</v>
      </c>
      <c r="AQ65" s="12">
        <v>2</v>
      </c>
      <c r="AR65" s="12">
        <v>4</v>
      </c>
      <c r="AS65" s="12">
        <v>1</v>
      </c>
      <c r="AT65" s="12">
        <v>4</v>
      </c>
      <c r="AU65" s="12">
        <v>1</v>
      </c>
      <c r="AV65" s="12">
        <v>3</v>
      </c>
      <c r="AW65" s="12">
        <v>4</v>
      </c>
      <c r="AX65" s="12">
        <v>3</v>
      </c>
      <c r="AY65" s="12">
        <v>4</v>
      </c>
      <c r="AZ65" s="34">
        <f>AVERAGE(AH65,AI65,AT65,AV65)</f>
        <v>3.75</v>
      </c>
      <c r="BA65" s="34">
        <f>AVERAGE(AJ65,AM65,AN65,AW65)</f>
        <v>2.5</v>
      </c>
      <c r="BB65" s="34">
        <f>AVERAGE(AK65,AP65,AR65,AX65)</f>
        <v>3.75</v>
      </c>
      <c r="BC65" s="34">
        <f>AVERAGE(AL65,AO65,AQ65,AS65,AY65)</f>
        <v>2.2000000000000002</v>
      </c>
      <c r="BD65" s="34">
        <f>AVERAGE(AZ:AZ)</f>
        <v>3.41</v>
      </c>
      <c r="BE65" s="34">
        <f>AVERAGE(BA:BA)</f>
        <v>2.4966666666666666</v>
      </c>
      <c r="BF65" s="34">
        <f>AVERAGE(BB:BB)</f>
        <v>3.0133333333333332</v>
      </c>
      <c r="BG65" s="34">
        <f>AVERAGE(BC:BC)</f>
        <v>2.4390000000000009</v>
      </c>
      <c r="BH65" s="36">
        <f>STDEVP(AZ:AZ)</f>
        <v>0.731596427911819</v>
      </c>
      <c r="BI65" s="36">
        <f>STDEVP(BA:BA)</f>
        <v>0.82208407247812687</v>
      </c>
      <c r="BJ65" s="36">
        <f>STDEVP(BB:BB)</f>
        <v>0.87501746014325654</v>
      </c>
      <c r="BK65" s="36">
        <f>STDEVP(BC:BC)</f>
        <v>0.68134352569023027</v>
      </c>
      <c r="BL65" s="36">
        <f>(AZ65-BD65)/BH65</f>
        <v>0.46473709688612758</v>
      </c>
      <c r="BM65" s="36">
        <f>(BA65-BE65)/BI65</f>
        <v>4.0547353305182788E-3</v>
      </c>
      <c r="BN65" s="36">
        <f>(BB65-BF65)/BJ65</f>
        <v>0.84188796249398368</v>
      </c>
      <c r="BO65" s="36">
        <f>(BC65-BG65)/BK65</f>
        <v>-0.3507775314337705</v>
      </c>
      <c r="BP65" s="7">
        <v>2</v>
      </c>
      <c r="BQ65" s="7">
        <v>2</v>
      </c>
      <c r="BR65" s="7">
        <v>2</v>
      </c>
      <c r="BS65" s="7">
        <v>2</v>
      </c>
    </row>
    <row r="66" spans="1:71">
      <c r="A66" s="6" t="s">
        <v>238</v>
      </c>
      <c r="B66" s="24" t="s">
        <v>209</v>
      </c>
      <c r="C66" s="27">
        <v>117</v>
      </c>
      <c r="D66" s="28">
        <v>2</v>
      </c>
      <c r="E66" s="28">
        <v>19</v>
      </c>
      <c r="F66" s="13">
        <v>41571</v>
      </c>
      <c r="G66" s="29" t="s">
        <v>185</v>
      </c>
      <c r="H66" s="29" t="s">
        <v>284</v>
      </c>
      <c r="I66" s="28">
        <v>82</v>
      </c>
      <c r="J66" s="28">
        <v>100</v>
      </c>
      <c r="K66" s="7">
        <v>1</v>
      </c>
      <c r="L66" s="36">
        <f>I66/J66</f>
        <v>0.82</v>
      </c>
      <c r="M66" s="10">
        <v>8</v>
      </c>
      <c r="N66" s="10">
        <v>2</v>
      </c>
      <c r="O66" s="28">
        <v>80</v>
      </c>
      <c r="P66" s="12">
        <v>2</v>
      </c>
      <c r="Q66" s="28">
        <v>85</v>
      </c>
      <c r="R66" s="7">
        <f>O66-Q66</f>
        <v>-5</v>
      </c>
      <c r="S66" s="28">
        <v>4</v>
      </c>
      <c r="T66" s="28">
        <v>5</v>
      </c>
      <c r="U66" s="28">
        <v>3</v>
      </c>
      <c r="V66" s="28">
        <v>3</v>
      </c>
      <c r="W66" s="28">
        <v>4</v>
      </c>
      <c r="X66" s="28">
        <v>4</v>
      </c>
      <c r="Y66" s="28">
        <v>4</v>
      </c>
      <c r="Z66" s="28">
        <v>3</v>
      </c>
      <c r="AA66" s="28">
        <v>4</v>
      </c>
      <c r="AB66" s="28">
        <v>4</v>
      </c>
      <c r="AC66" s="28">
        <v>2</v>
      </c>
      <c r="AD66" s="28">
        <v>5</v>
      </c>
      <c r="AE66" s="28">
        <v>4</v>
      </c>
      <c r="AF66" s="28">
        <v>3</v>
      </c>
      <c r="AG66" s="28">
        <v>4</v>
      </c>
      <c r="AH66" s="28">
        <v>4</v>
      </c>
      <c r="AI66" s="28">
        <v>5</v>
      </c>
      <c r="AJ66" s="28">
        <v>2</v>
      </c>
      <c r="AK66" s="28">
        <v>5</v>
      </c>
      <c r="AL66" s="28">
        <v>1</v>
      </c>
      <c r="AM66" s="28">
        <v>2</v>
      </c>
      <c r="AN66" s="28">
        <v>3</v>
      </c>
      <c r="AO66" s="28">
        <v>3</v>
      </c>
      <c r="AP66" s="28">
        <v>5</v>
      </c>
      <c r="AQ66" s="28">
        <v>2</v>
      </c>
      <c r="AR66" s="28">
        <v>4</v>
      </c>
      <c r="AS66" s="28">
        <v>1</v>
      </c>
      <c r="AT66" s="28">
        <v>4</v>
      </c>
      <c r="AU66" s="28">
        <v>1</v>
      </c>
      <c r="AV66" s="28">
        <v>4</v>
      </c>
      <c r="AW66" s="28">
        <v>2</v>
      </c>
      <c r="AX66" s="28">
        <v>5</v>
      </c>
      <c r="AY66" s="28">
        <v>4</v>
      </c>
      <c r="AZ66" s="34">
        <f>AVERAGE(AH66,AI66,AT66,AV66)</f>
        <v>4.25</v>
      </c>
      <c r="BA66" s="34">
        <f>AVERAGE(AJ66,AM66,AN66,AW66)</f>
        <v>2.25</v>
      </c>
      <c r="BB66" s="34">
        <f>AVERAGE(AK66,AP66,AR66,AX66)</f>
        <v>4.75</v>
      </c>
      <c r="BC66" s="34">
        <f>AVERAGE(AL66,AO66,AQ66,AS66,AY66)</f>
        <v>2.2000000000000002</v>
      </c>
      <c r="BD66" s="34">
        <f>AVERAGE(AZ:AZ)</f>
        <v>3.41</v>
      </c>
      <c r="BE66" s="34">
        <f>AVERAGE(BA:BA)</f>
        <v>2.4966666666666666</v>
      </c>
      <c r="BF66" s="34">
        <f>AVERAGE(BB:BB)</f>
        <v>3.0133333333333332</v>
      </c>
      <c r="BG66" s="34">
        <f>AVERAGE(BC:BC)</f>
        <v>2.4390000000000009</v>
      </c>
      <c r="BH66" s="36">
        <f>STDEVP(AZ:AZ)</f>
        <v>0.731596427911819</v>
      </c>
      <c r="BI66" s="36">
        <f>STDEVP(BA:BA)</f>
        <v>0.82208407247812687</v>
      </c>
      <c r="BJ66" s="36">
        <f>STDEVP(BB:BB)</f>
        <v>0.87501746014325654</v>
      </c>
      <c r="BK66" s="36">
        <f>STDEVP(BC:BC)</f>
        <v>0.68134352569023027</v>
      </c>
      <c r="BL66" s="36">
        <f>(AZ66-BD66)/BH66</f>
        <v>1.1481740040716095</v>
      </c>
      <c r="BM66" s="36">
        <f>(BA66-BE66)/BI66</f>
        <v>-0.30005041445834557</v>
      </c>
      <c r="BN66" s="36">
        <f>(BB66-BF66)/BJ66</f>
        <v>1.9847223007211106</v>
      </c>
      <c r="BO66" s="36">
        <f>(BC66-BG66)/BK66</f>
        <v>-0.3507775314337705</v>
      </c>
      <c r="BP66" s="7">
        <v>3</v>
      </c>
      <c r="BQ66" s="7">
        <v>2</v>
      </c>
      <c r="BR66" s="7">
        <v>3</v>
      </c>
      <c r="BS66" s="7">
        <v>2</v>
      </c>
    </row>
    <row r="67" spans="1:71">
      <c r="A67" s="6" t="s">
        <v>238</v>
      </c>
      <c r="B67" s="10" t="s">
        <v>184</v>
      </c>
      <c r="C67" s="11">
        <v>99</v>
      </c>
      <c r="D67" s="12">
        <v>2</v>
      </c>
      <c r="E67" s="12">
        <v>23</v>
      </c>
      <c r="F67" s="13">
        <v>41571</v>
      </c>
      <c r="G67" s="14" t="s">
        <v>185</v>
      </c>
      <c r="H67" s="14" t="s">
        <v>284</v>
      </c>
      <c r="I67" s="12">
        <v>80</v>
      </c>
      <c r="J67" s="12">
        <v>100</v>
      </c>
      <c r="K67" s="7">
        <v>1</v>
      </c>
      <c r="L67" s="36">
        <f>I67/J67</f>
        <v>0.8</v>
      </c>
      <c r="M67" s="10">
        <v>8</v>
      </c>
      <c r="N67" s="10">
        <v>2</v>
      </c>
      <c r="O67" s="12">
        <v>79</v>
      </c>
      <c r="P67" s="12">
        <v>2</v>
      </c>
      <c r="Q67" s="12">
        <v>88</v>
      </c>
      <c r="R67" s="7">
        <f>O67-Q67</f>
        <v>-9</v>
      </c>
      <c r="S67" s="12">
        <v>4</v>
      </c>
      <c r="T67" s="12">
        <v>4</v>
      </c>
      <c r="U67" s="12">
        <v>3</v>
      </c>
      <c r="V67" s="12">
        <v>1</v>
      </c>
      <c r="W67" s="12">
        <v>3</v>
      </c>
      <c r="X67" s="12">
        <v>4</v>
      </c>
      <c r="Y67" s="12">
        <v>3</v>
      </c>
      <c r="Z67" s="12">
        <v>3</v>
      </c>
      <c r="AA67" s="12">
        <v>3</v>
      </c>
      <c r="AB67" s="12">
        <v>5</v>
      </c>
      <c r="AC67" s="12">
        <v>3</v>
      </c>
      <c r="AD67" s="12">
        <v>4</v>
      </c>
      <c r="AE67" s="12">
        <v>4</v>
      </c>
      <c r="AF67" s="12">
        <v>4</v>
      </c>
      <c r="AG67" s="12">
        <v>3</v>
      </c>
      <c r="AH67" s="12">
        <v>5</v>
      </c>
      <c r="AI67" s="12">
        <v>5</v>
      </c>
      <c r="AJ67" s="12">
        <v>2</v>
      </c>
      <c r="AK67" s="12">
        <v>2</v>
      </c>
      <c r="AL67" s="12">
        <v>2</v>
      </c>
      <c r="AM67" s="12">
        <v>1</v>
      </c>
      <c r="AN67" s="12">
        <v>4</v>
      </c>
      <c r="AO67" s="12">
        <v>3</v>
      </c>
      <c r="AP67" s="12">
        <v>2</v>
      </c>
      <c r="AQ67" s="12">
        <v>2</v>
      </c>
      <c r="AR67" s="12">
        <v>2</v>
      </c>
      <c r="AS67" s="12">
        <v>2</v>
      </c>
      <c r="AT67" s="12">
        <v>5</v>
      </c>
      <c r="AU67" s="12">
        <v>2</v>
      </c>
      <c r="AV67" s="12">
        <v>4</v>
      </c>
      <c r="AW67" s="12">
        <v>2</v>
      </c>
      <c r="AX67" s="12">
        <v>1</v>
      </c>
      <c r="AY67" s="12">
        <v>2</v>
      </c>
      <c r="AZ67" s="34">
        <f>AVERAGE(AH67,AI67,AT67,AV67)</f>
        <v>4.75</v>
      </c>
      <c r="BA67" s="34">
        <f>AVERAGE(AJ67,AM67,AN67,AW67)</f>
        <v>2.25</v>
      </c>
      <c r="BB67" s="34">
        <f>AVERAGE(AK67,AP67,AR67,AX67)</f>
        <v>1.75</v>
      </c>
      <c r="BC67" s="34">
        <f>AVERAGE(AL67,AO67,AQ67,AS67,AY67)</f>
        <v>2.2000000000000002</v>
      </c>
      <c r="BD67" s="34">
        <f>AVERAGE(AZ:AZ)</f>
        <v>3.41</v>
      </c>
      <c r="BE67" s="34">
        <f>AVERAGE(BA:BA)</f>
        <v>2.4966666666666666</v>
      </c>
      <c r="BF67" s="34">
        <f>AVERAGE(BB:BB)</f>
        <v>3.0133333333333332</v>
      </c>
      <c r="BG67" s="34">
        <f>AVERAGE(BC:BC)</f>
        <v>2.4390000000000009</v>
      </c>
      <c r="BH67" s="36">
        <f>STDEVP(AZ:AZ)</f>
        <v>0.731596427911819</v>
      </c>
      <c r="BI67" s="36">
        <f>STDEVP(BA:BA)</f>
        <v>0.82208407247812687</v>
      </c>
      <c r="BJ67" s="36">
        <f>STDEVP(BB:BB)</f>
        <v>0.87501746014325654</v>
      </c>
      <c r="BK67" s="36">
        <f>STDEVP(BC:BC)</f>
        <v>0.68134352569023027</v>
      </c>
      <c r="BL67" s="36">
        <f>(AZ67-BD67)/BH67</f>
        <v>1.8316109112570915</v>
      </c>
      <c r="BM67" s="36">
        <f>(BA67-BE67)/BI67</f>
        <v>-0.30005041445834557</v>
      </c>
      <c r="BN67" s="36">
        <f>(BB67-BF67)/BJ67</f>
        <v>-1.4437807139602703</v>
      </c>
      <c r="BO67" s="36">
        <f>(BC67-BG67)/BK67</f>
        <v>-0.3507775314337705</v>
      </c>
      <c r="BP67" s="7">
        <v>3</v>
      </c>
      <c r="BQ67" s="7">
        <v>2</v>
      </c>
      <c r="BR67" s="7">
        <v>1</v>
      </c>
      <c r="BS67" s="7">
        <v>2</v>
      </c>
    </row>
    <row r="68" spans="1:71">
      <c r="A68" s="7" t="s">
        <v>238</v>
      </c>
      <c r="B68" s="7" t="s">
        <v>314</v>
      </c>
      <c r="C68" s="7">
        <v>139</v>
      </c>
      <c r="D68" s="7">
        <v>2</v>
      </c>
      <c r="E68" s="7">
        <v>19</v>
      </c>
      <c r="F68" s="8">
        <v>41571</v>
      </c>
      <c r="G68" s="9" t="s">
        <v>315</v>
      </c>
      <c r="H68" s="9" t="s">
        <v>284</v>
      </c>
      <c r="I68" s="7">
        <v>72</v>
      </c>
      <c r="J68" s="7">
        <v>100</v>
      </c>
      <c r="K68" s="7">
        <v>1</v>
      </c>
      <c r="L68" s="36">
        <f>I68/J68</f>
        <v>0.72</v>
      </c>
      <c r="M68" s="10">
        <v>7</v>
      </c>
      <c r="N68" s="10">
        <v>1</v>
      </c>
      <c r="O68" s="7">
        <v>56</v>
      </c>
      <c r="P68" s="12">
        <v>1</v>
      </c>
      <c r="S68" s="7">
        <v>2</v>
      </c>
      <c r="T68" s="7">
        <v>3</v>
      </c>
      <c r="U68" s="7">
        <v>1</v>
      </c>
      <c r="V68" s="7">
        <v>2</v>
      </c>
      <c r="W68" s="7">
        <v>5</v>
      </c>
      <c r="X68" s="7">
        <v>3</v>
      </c>
      <c r="Y68" s="7">
        <v>2</v>
      </c>
      <c r="Z68" s="7">
        <v>4</v>
      </c>
      <c r="AA68" s="7">
        <v>3</v>
      </c>
      <c r="AB68" s="7">
        <v>3</v>
      </c>
      <c r="AC68" s="7">
        <v>1</v>
      </c>
      <c r="AD68" s="7">
        <v>2</v>
      </c>
      <c r="AE68" s="7">
        <v>4</v>
      </c>
      <c r="AF68" s="7">
        <v>2</v>
      </c>
      <c r="AG68" s="7">
        <v>2</v>
      </c>
      <c r="AH68" s="7">
        <v>2</v>
      </c>
      <c r="AI68" s="7">
        <v>2</v>
      </c>
      <c r="AJ68" s="7">
        <v>3</v>
      </c>
      <c r="AK68" s="7">
        <v>2</v>
      </c>
      <c r="AL68" s="7">
        <v>1</v>
      </c>
      <c r="AM68" s="7">
        <v>2</v>
      </c>
      <c r="AN68" s="7">
        <v>1</v>
      </c>
      <c r="AO68" s="7">
        <v>1</v>
      </c>
      <c r="AP68" s="7">
        <v>1</v>
      </c>
      <c r="AQ68" s="7">
        <v>2</v>
      </c>
      <c r="AR68" s="7">
        <v>3</v>
      </c>
      <c r="AS68" s="7">
        <v>2</v>
      </c>
      <c r="AT68" s="7">
        <v>2</v>
      </c>
      <c r="AU68" s="7">
        <v>1</v>
      </c>
      <c r="AV68" s="7">
        <v>2</v>
      </c>
      <c r="AW68" s="7">
        <v>2</v>
      </c>
      <c r="AX68" s="7">
        <v>2</v>
      </c>
      <c r="AY68" s="7">
        <v>5</v>
      </c>
      <c r="AZ68" s="34">
        <f>AVERAGE(AH68,AI68,AT68,AV68)</f>
        <v>2</v>
      </c>
      <c r="BA68" s="34">
        <f>AVERAGE(AJ68,AM68,AN68,AW68)</f>
        <v>2</v>
      </c>
      <c r="BB68" s="34">
        <f>AVERAGE(AK68,AP68,AR68,AX68)</f>
        <v>2</v>
      </c>
      <c r="BC68" s="34">
        <f>AVERAGE(AL68,AO68,AQ68,AS68,AY68)</f>
        <v>2.2000000000000002</v>
      </c>
      <c r="BD68" s="34">
        <f>AVERAGE(AZ:AZ)</f>
        <v>3.41</v>
      </c>
      <c r="BE68" s="34">
        <f>AVERAGE(BA:BA)</f>
        <v>2.4966666666666666</v>
      </c>
      <c r="BF68" s="34">
        <f>AVERAGE(BB:BB)</f>
        <v>3.0133333333333332</v>
      </c>
      <c r="BG68" s="34">
        <f>AVERAGE(BC:BC)</f>
        <v>2.4390000000000009</v>
      </c>
      <c r="BH68" s="36">
        <f>STDEVP(AZ:AZ)</f>
        <v>0.731596427911819</v>
      </c>
      <c r="BI68" s="36">
        <f>STDEVP(BA:BA)</f>
        <v>0.82208407247812687</v>
      </c>
      <c r="BJ68" s="36">
        <f>STDEVP(BB:BB)</f>
        <v>0.87501746014325654</v>
      </c>
      <c r="BK68" s="36">
        <f>STDEVP(BC:BC)</f>
        <v>0.68134352569023027</v>
      </c>
      <c r="BL68" s="36">
        <f>(AZ68-BD68)/BH68</f>
        <v>-1.9272920782630594</v>
      </c>
      <c r="BM68" s="36">
        <f>(BA68-BE68)/BI68</f>
        <v>-0.60415556424720951</v>
      </c>
      <c r="BN68" s="36">
        <f>(BB68-BF68)/BJ68</f>
        <v>-1.1580721294034884</v>
      </c>
      <c r="BO68" s="36">
        <f>(BC68-BG68)/BK68</f>
        <v>-0.3507775314337705</v>
      </c>
      <c r="BP68" s="7">
        <v>1</v>
      </c>
      <c r="BQ68" s="7">
        <v>2</v>
      </c>
      <c r="BR68" s="7">
        <v>1</v>
      </c>
      <c r="BS68" s="7">
        <v>2</v>
      </c>
    </row>
    <row r="69" spans="1:71">
      <c r="A69" s="7" t="s">
        <v>238</v>
      </c>
      <c r="B69" s="7" t="s">
        <v>325</v>
      </c>
      <c r="C69" s="7">
        <v>147</v>
      </c>
      <c r="D69" s="7">
        <v>2</v>
      </c>
      <c r="E69" s="7">
        <v>19</v>
      </c>
      <c r="F69" s="8">
        <v>41571</v>
      </c>
      <c r="G69" s="9" t="s">
        <v>326</v>
      </c>
      <c r="H69" s="9" t="s">
        <v>284</v>
      </c>
      <c r="I69" s="7">
        <v>86</v>
      </c>
      <c r="J69" s="7">
        <v>100</v>
      </c>
      <c r="K69" s="7">
        <v>1</v>
      </c>
      <c r="L69" s="36">
        <f>I69/J69</f>
        <v>0.86</v>
      </c>
      <c r="M69" s="10">
        <v>8</v>
      </c>
      <c r="N69" s="10">
        <v>2</v>
      </c>
      <c r="O69" s="7">
        <v>95</v>
      </c>
      <c r="P69" s="12">
        <v>2</v>
      </c>
      <c r="S69" s="7">
        <v>3</v>
      </c>
      <c r="T69" s="7">
        <v>4</v>
      </c>
      <c r="U69" s="7">
        <v>2</v>
      </c>
      <c r="V69" s="7">
        <v>1</v>
      </c>
      <c r="W69" s="7">
        <v>3</v>
      </c>
      <c r="X69" s="7">
        <v>5</v>
      </c>
      <c r="Y69" s="7">
        <v>4</v>
      </c>
      <c r="Z69" s="7">
        <v>4</v>
      </c>
      <c r="AA69" s="7">
        <v>3</v>
      </c>
      <c r="AB69" s="7">
        <v>4</v>
      </c>
      <c r="AC69" s="7">
        <v>1</v>
      </c>
      <c r="AD69" s="7">
        <v>4</v>
      </c>
      <c r="AE69" s="7">
        <v>3</v>
      </c>
      <c r="AF69" s="7">
        <v>2</v>
      </c>
      <c r="AG69" s="7">
        <v>3</v>
      </c>
      <c r="AH69" s="7">
        <v>4</v>
      </c>
      <c r="AI69" s="7">
        <v>4</v>
      </c>
      <c r="AJ69" s="7">
        <v>1</v>
      </c>
      <c r="AK69" s="7">
        <v>4</v>
      </c>
      <c r="AL69" s="7">
        <v>1</v>
      </c>
      <c r="AM69" s="7">
        <v>2</v>
      </c>
      <c r="AN69" s="7">
        <v>2</v>
      </c>
      <c r="AO69" s="7">
        <v>2</v>
      </c>
      <c r="AP69" s="7">
        <v>2</v>
      </c>
      <c r="AQ69" s="7">
        <v>1</v>
      </c>
      <c r="AR69" s="7">
        <v>2</v>
      </c>
      <c r="AS69" s="7">
        <v>3</v>
      </c>
      <c r="AT69" s="7">
        <v>3</v>
      </c>
      <c r="AU69" s="7">
        <v>1</v>
      </c>
      <c r="AV69" s="7">
        <v>2</v>
      </c>
      <c r="AW69" s="7">
        <v>2</v>
      </c>
      <c r="AX69" s="7">
        <v>2</v>
      </c>
      <c r="AY69" s="7">
        <v>4</v>
      </c>
      <c r="AZ69" s="34">
        <f>AVERAGE(AH69,AI69,AT69,AV69)</f>
        <v>3.25</v>
      </c>
      <c r="BA69" s="34">
        <f>AVERAGE(AJ69,AM69,AN69,AW69)</f>
        <v>1.75</v>
      </c>
      <c r="BB69" s="34">
        <f>AVERAGE(AK69,AP69,AR69,AX69)</f>
        <v>2.5</v>
      </c>
      <c r="BC69" s="34">
        <f>AVERAGE(AL69,AO69,AQ69,AS69,AY69)</f>
        <v>2.2000000000000002</v>
      </c>
      <c r="BD69" s="34">
        <f>AVERAGE(AZ:AZ)</f>
        <v>3.41</v>
      </c>
      <c r="BE69" s="34">
        <f>AVERAGE(BA:BA)</f>
        <v>2.4966666666666666</v>
      </c>
      <c r="BF69" s="34">
        <f>AVERAGE(BB:BB)</f>
        <v>3.0133333333333332</v>
      </c>
      <c r="BG69" s="34">
        <f>AVERAGE(BC:BC)</f>
        <v>2.4390000000000009</v>
      </c>
      <c r="BH69" s="36">
        <f>STDEVP(AZ:AZ)</f>
        <v>0.731596427911819</v>
      </c>
      <c r="BI69" s="36">
        <f>STDEVP(BA:BA)</f>
        <v>0.82208407247812687</v>
      </c>
      <c r="BJ69" s="36">
        <f>STDEVP(BB:BB)</f>
        <v>0.87501746014325654</v>
      </c>
      <c r="BK69" s="36">
        <f>STDEVP(BC:BC)</f>
        <v>0.68134352569023027</v>
      </c>
      <c r="BL69" s="36">
        <f>(AZ69-BD69)/BH69</f>
        <v>-0.21869981029935442</v>
      </c>
      <c r="BM69" s="36">
        <f>(BA69-BE69)/BI69</f>
        <v>-0.90826071403607334</v>
      </c>
      <c r="BN69" s="36">
        <f>(BB69-BF69)/BJ69</f>
        <v>-0.58665496028992503</v>
      </c>
      <c r="BO69" s="36">
        <f>(BC69-BG69)/BK69</f>
        <v>-0.3507775314337705</v>
      </c>
      <c r="BP69" s="7">
        <v>2</v>
      </c>
      <c r="BQ69" s="7">
        <v>2</v>
      </c>
      <c r="BR69" s="7">
        <v>2</v>
      </c>
      <c r="BS69" s="7">
        <v>2</v>
      </c>
    </row>
    <row r="70" spans="1:71">
      <c r="A70" s="7" t="s">
        <v>238</v>
      </c>
      <c r="B70" s="7" t="s">
        <v>316</v>
      </c>
      <c r="C70" s="7">
        <v>140</v>
      </c>
      <c r="D70" s="7">
        <v>2</v>
      </c>
      <c r="E70" s="7">
        <v>20</v>
      </c>
      <c r="F70" s="8">
        <v>41571</v>
      </c>
      <c r="G70" s="9" t="s">
        <v>307</v>
      </c>
      <c r="H70" s="9" t="s">
        <v>284</v>
      </c>
      <c r="I70" s="7">
        <v>88</v>
      </c>
      <c r="J70" s="7">
        <v>100</v>
      </c>
      <c r="K70" s="7">
        <v>1</v>
      </c>
      <c r="L70" s="36">
        <f>I70/J70</f>
        <v>0.88</v>
      </c>
      <c r="M70" s="10">
        <v>8</v>
      </c>
      <c r="N70" s="10">
        <v>2</v>
      </c>
      <c r="O70" s="7">
        <v>60</v>
      </c>
      <c r="P70" s="12">
        <v>1</v>
      </c>
      <c r="S70" s="7">
        <v>4</v>
      </c>
      <c r="T70" s="7">
        <v>3</v>
      </c>
      <c r="U70" s="7">
        <v>3</v>
      </c>
      <c r="V70" s="7">
        <v>2</v>
      </c>
      <c r="W70" s="7">
        <v>4</v>
      </c>
      <c r="X70" s="7">
        <v>4</v>
      </c>
      <c r="Y70" s="7">
        <v>4</v>
      </c>
      <c r="Z70" s="7">
        <v>4</v>
      </c>
      <c r="AA70" s="7">
        <v>4</v>
      </c>
      <c r="AB70" s="7">
        <v>4</v>
      </c>
      <c r="AC70" s="7">
        <v>3</v>
      </c>
      <c r="AD70" s="7">
        <v>3</v>
      </c>
      <c r="AE70" s="7">
        <v>4</v>
      </c>
      <c r="AF70" s="7">
        <v>3</v>
      </c>
      <c r="AG70" s="7">
        <v>3</v>
      </c>
      <c r="AH70" s="7">
        <v>3</v>
      </c>
      <c r="AI70" s="7">
        <v>3</v>
      </c>
      <c r="AJ70" s="7">
        <v>2</v>
      </c>
      <c r="AK70" s="7">
        <v>4</v>
      </c>
      <c r="AL70" s="7">
        <v>2</v>
      </c>
      <c r="AM70" s="7">
        <v>2</v>
      </c>
      <c r="AN70" s="7">
        <v>2</v>
      </c>
      <c r="AO70" s="7">
        <v>3</v>
      </c>
      <c r="AP70" s="7">
        <v>4</v>
      </c>
      <c r="AQ70" s="7">
        <v>2</v>
      </c>
      <c r="AR70" s="7">
        <v>3</v>
      </c>
      <c r="AS70" s="7">
        <v>2</v>
      </c>
      <c r="AT70" s="7">
        <v>3</v>
      </c>
      <c r="AU70" s="7">
        <v>2</v>
      </c>
      <c r="AV70" s="7">
        <v>2</v>
      </c>
      <c r="AW70" s="7">
        <v>2</v>
      </c>
      <c r="AX70" s="7">
        <v>4</v>
      </c>
      <c r="AY70" s="7">
        <v>2</v>
      </c>
      <c r="AZ70" s="34">
        <f>AVERAGE(AH70,AI70,AT70,AV70)</f>
        <v>2.75</v>
      </c>
      <c r="BA70" s="34">
        <f>AVERAGE(AJ70,AM70,AN70,AW70)</f>
        <v>2</v>
      </c>
      <c r="BB70" s="34">
        <f>AVERAGE(AK70,AP70,AR70,AX70)</f>
        <v>3.75</v>
      </c>
      <c r="BC70" s="34">
        <f>AVERAGE(AL70,AO70,AQ70,AS70,AY70)</f>
        <v>2.2000000000000002</v>
      </c>
      <c r="BD70" s="34">
        <f>AVERAGE(AZ:AZ)</f>
        <v>3.41</v>
      </c>
      <c r="BE70" s="34">
        <f>AVERAGE(BA:BA)</f>
        <v>2.4966666666666666</v>
      </c>
      <c r="BF70" s="34">
        <f>AVERAGE(BB:BB)</f>
        <v>3.0133333333333332</v>
      </c>
      <c r="BG70" s="34">
        <f>AVERAGE(BC:BC)</f>
        <v>2.4390000000000009</v>
      </c>
      <c r="BH70" s="36">
        <f>STDEVP(AZ:AZ)</f>
        <v>0.731596427911819</v>
      </c>
      <c r="BI70" s="36">
        <f>STDEVP(BA:BA)</f>
        <v>0.82208407247812687</v>
      </c>
      <c r="BJ70" s="36">
        <f>STDEVP(BB:BB)</f>
        <v>0.87501746014325654</v>
      </c>
      <c r="BK70" s="36">
        <f>STDEVP(BC:BC)</f>
        <v>0.68134352569023027</v>
      </c>
      <c r="BL70" s="36">
        <f>(AZ70-BD70)/BH70</f>
        <v>-0.90213671748483637</v>
      </c>
      <c r="BM70" s="36">
        <f>(BA70-BE70)/BI70</f>
        <v>-0.60415556424720951</v>
      </c>
      <c r="BN70" s="36">
        <f>(BB70-BF70)/BJ70</f>
        <v>0.84188796249398368</v>
      </c>
      <c r="BO70" s="36">
        <f>(BC70-BG70)/BK70</f>
        <v>-0.3507775314337705</v>
      </c>
      <c r="BP70" s="7">
        <v>2</v>
      </c>
      <c r="BQ70" s="7">
        <v>2</v>
      </c>
      <c r="BR70" s="7">
        <v>2</v>
      </c>
      <c r="BS70" s="7">
        <v>2</v>
      </c>
    </row>
    <row r="71" spans="1:71">
      <c r="A71" s="6" t="s">
        <v>237</v>
      </c>
      <c r="B71" s="7" t="s">
        <v>107</v>
      </c>
      <c r="C71" s="7">
        <v>7</v>
      </c>
      <c r="D71" s="7">
        <v>1</v>
      </c>
      <c r="E71" s="7">
        <v>22</v>
      </c>
      <c r="F71" s="8">
        <v>41564</v>
      </c>
      <c r="G71" s="9" t="s">
        <v>108</v>
      </c>
      <c r="H71" s="9" t="s">
        <v>287</v>
      </c>
      <c r="I71" s="7">
        <v>80</v>
      </c>
      <c r="J71" s="7">
        <v>100</v>
      </c>
      <c r="K71" s="7">
        <v>1</v>
      </c>
      <c r="L71" s="36">
        <f>I71/J71</f>
        <v>0.8</v>
      </c>
      <c r="M71" s="10">
        <v>8</v>
      </c>
      <c r="N71" s="10">
        <v>2</v>
      </c>
      <c r="O71" s="7">
        <v>66</v>
      </c>
      <c r="P71" s="12">
        <v>1</v>
      </c>
      <c r="Q71" s="7">
        <v>76</v>
      </c>
      <c r="R71" s="7">
        <f>O71-Q71</f>
        <v>-10</v>
      </c>
      <c r="S71" s="7">
        <v>5</v>
      </c>
      <c r="T71" s="7">
        <v>5</v>
      </c>
      <c r="U71" s="7">
        <v>3</v>
      </c>
      <c r="V71" s="7">
        <v>1</v>
      </c>
      <c r="W71" s="7">
        <v>5</v>
      </c>
      <c r="X71" s="7">
        <v>5</v>
      </c>
      <c r="Y71" s="7">
        <v>5</v>
      </c>
      <c r="Z71" s="7">
        <v>4</v>
      </c>
      <c r="AA71" s="7">
        <v>3</v>
      </c>
      <c r="AB71" s="7">
        <v>5</v>
      </c>
      <c r="AC71" s="7">
        <v>3</v>
      </c>
      <c r="AD71" s="7">
        <v>5</v>
      </c>
      <c r="AE71" s="7">
        <v>4</v>
      </c>
      <c r="AF71" s="7">
        <v>4</v>
      </c>
      <c r="AG71" s="7">
        <v>4</v>
      </c>
      <c r="AH71" s="7">
        <v>3</v>
      </c>
      <c r="AI71" s="7">
        <v>5</v>
      </c>
      <c r="AJ71" s="7">
        <v>2</v>
      </c>
      <c r="AK71" s="7">
        <v>4</v>
      </c>
      <c r="AL71" s="7">
        <v>3</v>
      </c>
      <c r="AM71" s="7">
        <v>2</v>
      </c>
      <c r="AN71" s="7">
        <v>2</v>
      </c>
      <c r="AO71" s="7">
        <v>4</v>
      </c>
      <c r="AP71" s="7">
        <v>4</v>
      </c>
      <c r="AR71" s="7">
        <v>4</v>
      </c>
      <c r="AS71" s="7">
        <v>1</v>
      </c>
      <c r="AT71" s="7">
        <v>3</v>
      </c>
      <c r="AU71" s="7">
        <v>2</v>
      </c>
      <c r="AV71" s="7">
        <v>4</v>
      </c>
      <c r="AW71" s="7">
        <v>2</v>
      </c>
      <c r="AX71" s="7">
        <v>4</v>
      </c>
      <c r="AY71" s="7">
        <v>1</v>
      </c>
      <c r="AZ71" s="34">
        <f>AVERAGE(AH71,AI71,AT71,AV71)</f>
        <v>3.75</v>
      </c>
      <c r="BA71" s="34">
        <f>AVERAGE(AJ71,AM71,AN71,AW71)</f>
        <v>2</v>
      </c>
      <c r="BB71" s="34">
        <f>AVERAGE(AK71,AP71,AR71,AX71)</f>
        <v>4</v>
      </c>
      <c r="BC71" s="34">
        <f>AVERAGE(AL71,AO71,AQ71,AS71,AY71)</f>
        <v>2.25</v>
      </c>
      <c r="BD71" s="34">
        <f>AVERAGE(AZ:AZ)</f>
        <v>3.41</v>
      </c>
      <c r="BE71" s="34">
        <f>AVERAGE(BA:BA)</f>
        <v>2.4966666666666666</v>
      </c>
      <c r="BF71" s="34">
        <f>AVERAGE(BB:BB)</f>
        <v>3.0133333333333332</v>
      </c>
      <c r="BG71" s="34">
        <f>AVERAGE(BC:BC)</f>
        <v>2.4390000000000009</v>
      </c>
      <c r="BH71" s="36">
        <f>STDEVP(AZ:AZ)</f>
        <v>0.731596427911819</v>
      </c>
      <c r="BI71" s="36">
        <f>STDEVP(BA:BA)</f>
        <v>0.82208407247812687</v>
      </c>
      <c r="BJ71" s="36">
        <f>STDEVP(BB:BB)</f>
        <v>0.87501746014325654</v>
      </c>
      <c r="BK71" s="36">
        <f>STDEVP(BC:BC)</f>
        <v>0.68134352569023027</v>
      </c>
      <c r="BL71" s="36">
        <f>(AZ71-BD71)/BH71</f>
        <v>0.46473709688612758</v>
      </c>
      <c r="BM71" s="36">
        <f>(BA71-BE71)/BI71</f>
        <v>-0.60415556424720951</v>
      </c>
      <c r="BN71" s="36">
        <f>(BB71-BF71)/BJ71</f>
        <v>1.1275965470507654</v>
      </c>
      <c r="BO71" s="36">
        <f>(BC71-BG71)/BK71</f>
        <v>-0.27739311063172695</v>
      </c>
      <c r="BP71" s="7">
        <v>2</v>
      </c>
      <c r="BQ71" s="7">
        <v>2</v>
      </c>
      <c r="BR71" s="7">
        <v>3</v>
      </c>
      <c r="BS71" s="7">
        <v>2</v>
      </c>
    </row>
    <row r="72" spans="1:71">
      <c r="A72" s="6" t="s">
        <v>237</v>
      </c>
      <c r="B72" s="7" t="s">
        <v>99</v>
      </c>
      <c r="C72" s="7">
        <v>23</v>
      </c>
      <c r="D72" s="7">
        <v>2</v>
      </c>
      <c r="E72" s="7">
        <v>19</v>
      </c>
      <c r="F72" s="8">
        <v>41564</v>
      </c>
      <c r="G72" s="9" t="s">
        <v>100</v>
      </c>
      <c r="H72" s="9" t="s">
        <v>283</v>
      </c>
      <c r="I72" s="7">
        <v>87</v>
      </c>
      <c r="J72" s="7">
        <v>100</v>
      </c>
      <c r="K72" s="7">
        <v>1</v>
      </c>
      <c r="L72" s="36">
        <f>I72/J72</f>
        <v>0.87</v>
      </c>
      <c r="M72" s="10">
        <v>8</v>
      </c>
      <c r="N72" s="10">
        <v>2</v>
      </c>
      <c r="O72" s="7">
        <v>65</v>
      </c>
      <c r="P72" s="12">
        <v>1</v>
      </c>
      <c r="Q72" s="7">
        <v>52</v>
      </c>
      <c r="R72" s="7">
        <f>O72-Q72</f>
        <v>13</v>
      </c>
      <c r="S72" s="7">
        <v>3</v>
      </c>
      <c r="T72" s="7">
        <v>4</v>
      </c>
      <c r="U72" s="7">
        <v>3</v>
      </c>
      <c r="V72" s="7">
        <v>2</v>
      </c>
      <c r="W72" s="7">
        <v>4</v>
      </c>
      <c r="X72" s="7">
        <v>4</v>
      </c>
      <c r="Y72" s="7">
        <v>3</v>
      </c>
      <c r="Z72" s="7">
        <v>5</v>
      </c>
      <c r="AA72" s="7">
        <v>3</v>
      </c>
      <c r="AB72" s="7">
        <v>4</v>
      </c>
      <c r="AC72" s="7">
        <v>3</v>
      </c>
      <c r="AD72" s="7">
        <v>3</v>
      </c>
      <c r="AE72" s="7">
        <v>5</v>
      </c>
      <c r="AF72" s="7">
        <v>3</v>
      </c>
      <c r="AG72" s="7">
        <v>2</v>
      </c>
      <c r="AH72" s="7">
        <v>4</v>
      </c>
      <c r="AI72" s="7">
        <v>5</v>
      </c>
      <c r="AJ72" s="7">
        <v>2</v>
      </c>
      <c r="AK72" s="7">
        <v>3</v>
      </c>
      <c r="AL72" s="7">
        <v>2</v>
      </c>
      <c r="AM72" s="7">
        <v>4</v>
      </c>
      <c r="AN72" s="7">
        <v>5</v>
      </c>
      <c r="AO72" s="7">
        <v>3</v>
      </c>
      <c r="AP72" s="7">
        <v>2</v>
      </c>
      <c r="AQ72" s="7">
        <v>1</v>
      </c>
      <c r="AR72" s="7">
        <v>3</v>
      </c>
      <c r="AS72" s="7">
        <v>2</v>
      </c>
      <c r="AT72" s="7">
        <v>2</v>
      </c>
      <c r="AU72" s="7">
        <v>1</v>
      </c>
      <c r="AV72" s="7">
        <v>3</v>
      </c>
      <c r="AW72" s="7">
        <v>3</v>
      </c>
      <c r="AX72" s="7">
        <v>4</v>
      </c>
      <c r="AY72" s="7">
        <v>4</v>
      </c>
      <c r="AZ72" s="34">
        <f>AVERAGE(AH72,AI72,AT72,AV72)</f>
        <v>3.5</v>
      </c>
      <c r="BA72" s="34">
        <f>AVERAGE(AJ72,AM72,AN72,AW72)</f>
        <v>3.5</v>
      </c>
      <c r="BB72" s="34">
        <f>AVERAGE(AK72,AP72,AR72,AX72)</f>
        <v>3</v>
      </c>
      <c r="BC72" s="34">
        <f>AVERAGE(AL72,AO72,AQ72,AS72,AY72)</f>
        <v>2.4</v>
      </c>
      <c r="BD72" s="34">
        <f>AVERAGE(AZ:AZ)</f>
        <v>3.41</v>
      </c>
      <c r="BE72" s="34">
        <f>AVERAGE(BA:BA)</f>
        <v>2.4966666666666666</v>
      </c>
      <c r="BF72" s="34">
        <f>AVERAGE(BB:BB)</f>
        <v>3.0133333333333332</v>
      </c>
      <c r="BG72" s="34">
        <f>AVERAGE(BC:BC)</f>
        <v>2.4390000000000009</v>
      </c>
      <c r="BH72" s="36">
        <f>STDEVP(AZ:AZ)</f>
        <v>0.731596427911819</v>
      </c>
      <c r="BI72" s="36">
        <f>STDEVP(BA:BA)</f>
        <v>0.82208407247812687</v>
      </c>
      <c r="BJ72" s="36">
        <f>STDEVP(BB:BB)</f>
        <v>0.87501746014325654</v>
      </c>
      <c r="BK72" s="36">
        <f>STDEVP(BC:BC)</f>
        <v>0.68134352569023027</v>
      </c>
      <c r="BL72" s="36">
        <f>(AZ72-BD72)/BH72</f>
        <v>0.12301864329338656</v>
      </c>
      <c r="BM72" s="36">
        <f>(BA72-BE72)/BI72</f>
        <v>1.2204753344859738</v>
      </c>
      <c r="BN72" s="36">
        <f>(BB72-BF72)/BJ72</f>
        <v>-1.5237791176361537E-2</v>
      </c>
      <c r="BO72" s="36">
        <f>(BC72-BG72)/BK72</f>
        <v>-5.7239848225595684E-2</v>
      </c>
      <c r="BP72" s="7">
        <v>2</v>
      </c>
      <c r="BQ72" s="7">
        <v>3</v>
      </c>
      <c r="BR72" s="7">
        <v>2</v>
      </c>
      <c r="BS72" s="7">
        <v>2</v>
      </c>
    </row>
    <row r="73" spans="1:71">
      <c r="A73" s="6" t="s">
        <v>237</v>
      </c>
      <c r="B73" s="7" t="s">
        <v>92</v>
      </c>
      <c r="C73" s="7">
        <v>28</v>
      </c>
      <c r="D73" s="7">
        <v>2</v>
      </c>
      <c r="E73" s="7">
        <v>18</v>
      </c>
      <c r="F73" s="8">
        <v>41564</v>
      </c>
      <c r="G73" s="9" t="s">
        <v>93</v>
      </c>
      <c r="H73" s="9" t="s">
        <v>283</v>
      </c>
      <c r="I73" s="7">
        <v>86</v>
      </c>
      <c r="J73" s="7">
        <v>100</v>
      </c>
      <c r="K73" s="7">
        <v>1</v>
      </c>
      <c r="L73" s="36">
        <f>I73/J73</f>
        <v>0.86</v>
      </c>
      <c r="M73" s="10">
        <v>8</v>
      </c>
      <c r="N73" s="10">
        <v>2</v>
      </c>
      <c r="O73" s="7">
        <v>63</v>
      </c>
      <c r="P73" s="12">
        <v>1</v>
      </c>
      <c r="Q73" s="7">
        <v>52</v>
      </c>
      <c r="R73" s="7">
        <f>O73-Q73</f>
        <v>11</v>
      </c>
      <c r="S73" s="7">
        <v>3</v>
      </c>
      <c r="T73" s="7">
        <v>5</v>
      </c>
      <c r="U73" s="7">
        <v>2</v>
      </c>
      <c r="V73" s="7">
        <v>4</v>
      </c>
      <c r="W73" s="7">
        <v>4</v>
      </c>
      <c r="X73" s="7">
        <v>5</v>
      </c>
      <c r="Y73" s="7">
        <v>3</v>
      </c>
      <c r="Z73" s="7">
        <v>2</v>
      </c>
      <c r="AA73" s="7">
        <v>3</v>
      </c>
      <c r="AB73" s="7">
        <v>4</v>
      </c>
      <c r="AC73" s="7">
        <v>2</v>
      </c>
      <c r="AD73" s="7">
        <v>4</v>
      </c>
      <c r="AE73" s="7">
        <v>3</v>
      </c>
      <c r="AF73" s="7">
        <v>2</v>
      </c>
      <c r="AG73" s="7">
        <v>4</v>
      </c>
      <c r="AH73" s="7">
        <v>3</v>
      </c>
      <c r="AI73" s="7">
        <v>2</v>
      </c>
      <c r="AJ73" s="7">
        <v>2</v>
      </c>
      <c r="AK73" s="7">
        <v>4</v>
      </c>
      <c r="AL73" s="7">
        <v>2</v>
      </c>
      <c r="AM73" s="7">
        <v>5</v>
      </c>
      <c r="AN73" s="7">
        <v>1</v>
      </c>
      <c r="AO73" s="7">
        <v>2</v>
      </c>
      <c r="AP73" s="7">
        <v>2</v>
      </c>
      <c r="AQ73" s="7">
        <v>2</v>
      </c>
      <c r="AR73" s="7">
        <v>1</v>
      </c>
      <c r="AS73" s="7">
        <v>1</v>
      </c>
      <c r="AT73" s="7">
        <v>2</v>
      </c>
      <c r="AU73" s="7">
        <v>1</v>
      </c>
      <c r="AV73" s="7">
        <v>4</v>
      </c>
      <c r="AW73" s="7">
        <v>5</v>
      </c>
      <c r="AX73" s="7">
        <v>5</v>
      </c>
      <c r="AY73" s="7">
        <v>5</v>
      </c>
      <c r="AZ73" s="34">
        <f>AVERAGE(AH73,AI73,AT73,AV73)</f>
        <v>2.75</v>
      </c>
      <c r="BA73" s="34">
        <f>AVERAGE(AJ73,AM73,AN73,AW73)</f>
        <v>3.25</v>
      </c>
      <c r="BB73" s="34">
        <f>AVERAGE(AK73,AP73,AR73,AX73)</f>
        <v>3</v>
      </c>
      <c r="BC73" s="34">
        <f>AVERAGE(AL73,AO73,AQ73,AS73,AY73)</f>
        <v>2.4</v>
      </c>
      <c r="BD73" s="34">
        <f>AVERAGE(AZ:AZ)</f>
        <v>3.41</v>
      </c>
      <c r="BE73" s="34">
        <f>AVERAGE(BA:BA)</f>
        <v>2.4966666666666666</v>
      </c>
      <c r="BF73" s="34">
        <f>AVERAGE(BB:BB)</f>
        <v>3.0133333333333332</v>
      </c>
      <c r="BG73" s="34">
        <f>AVERAGE(BC:BC)</f>
        <v>2.4390000000000009</v>
      </c>
      <c r="BH73" s="36">
        <f>STDEVP(AZ:AZ)</f>
        <v>0.731596427911819</v>
      </c>
      <c r="BI73" s="36">
        <f>STDEVP(BA:BA)</f>
        <v>0.82208407247812687</v>
      </c>
      <c r="BJ73" s="36">
        <f>STDEVP(BB:BB)</f>
        <v>0.87501746014325654</v>
      </c>
      <c r="BK73" s="36">
        <f>STDEVP(BC:BC)</f>
        <v>0.68134352569023027</v>
      </c>
      <c r="BL73" s="36">
        <f>(AZ73-BD73)/BH73</f>
        <v>-0.90213671748483637</v>
      </c>
      <c r="BM73" s="36">
        <f>(BA73-BE73)/BI73</f>
        <v>0.91637018469710996</v>
      </c>
      <c r="BN73" s="36">
        <f>(BB73-BF73)/BJ73</f>
        <v>-1.5237791176361537E-2</v>
      </c>
      <c r="BO73" s="36">
        <f>(BC73-BG73)/BK73</f>
        <v>-5.7239848225595684E-2</v>
      </c>
      <c r="BP73" s="7">
        <v>2</v>
      </c>
      <c r="BQ73" s="7">
        <v>2</v>
      </c>
      <c r="BR73" s="7">
        <v>2</v>
      </c>
      <c r="BS73" s="7">
        <v>2</v>
      </c>
    </row>
    <row r="74" spans="1:71">
      <c r="A74" s="6" t="s">
        <v>238</v>
      </c>
      <c r="B74" s="30" t="s">
        <v>168</v>
      </c>
      <c r="C74" s="31">
        <v>90</v>
      </c>
      <c r="D74" s="32">
        <v>2</v>
      </c>
      <c r="E74" s="32">
        <v>19</v>
      </c>
      <c r="F74" s="13">
        <v>41571</v>
      </c>
      <c r="G74" s="33" t="s">
        <v>167</v>
      </c>
      <c r="H74" s="33" t="s">
        <v>284</v>
      </c>
      <c r="I74" s="32">
        <v>73</v>
      </c>
      <c r="J74" s="32">
        <v>100</v>
      </c>
      <c r="K74" s="7">
        <v>1</v>
      </c>
      <c r="L74" s="36">
        <f>I74/J74</f>
        <v>0.73</v>
      </c>
      <c r="M74" s="10">
        <v>7</v>
      </c>
      <c r="N74" s="10">
        <v>1</v>
      </c>
      <c r="O74" s="32">
        <v>74</v>
      </c>
      <c r="P74" s="12">
        <v>1</v>
      </c>
      <c r="Q74" s="32">
        <v>72</v>
      </c>
      <c r="R74" s="7">
        <f>O74-Q74</f>
        <v>2</v>
      </c>
      <c r="S74" s="32">
        <v>4</v>
      </c>
      <c r="T74" s="32">
        <v>4</v>
      </c>
      <c r="U74" s="32">
        <v>4</v>
      </c>
      <c r="V74" s="32">
        <v>1</v>
      </c>
      <c r="W74" s="32">
        <v>2</v>
      </c>
      <c r="X74" s="32">
        <v>5</v>
      </c>
      <c r="Y74" s="32">
        <v>5</v>
      </c>
      <c r="Z74" s="32">
        <v>4</v>
      </c>
      <c r="AA74" s="32">
        <v>5</v>
      </c>
      <c r="AB74" s="32">
        <v>5</v>
      </c>
      <c r="AC74" s="32">
        <v>4</v>
      </c>
      <c r="AD74" s="32">
        <v>5</v>
      </c>
      <c r="AE74" s="32">
        <v>3</v>
      </c>
      <c r="AF74" s="32">
        <v>4</v>
      </c>
      <c r="AG74" s="32">
        <v>4</v>
      </c>
      <c r="AH74" s="32">
        <v>5</v>
      </c>
      <c r="AI74" s="32">
        <v>4</v>
      </c>
      <c r="AJ74" s="32">
        <v>2</v>
      </c>
      <c r="AK74" s="32">
        <v>2</v>
      </c>
      <c r="AL74" s="32">
        <v>2</v>
      </c>
      <c r="AM74" s="32">
        <v>2</v>
      </c>
      <c r="AN74" s="32">
        <v>2</v>
      </c>
      <c r="AO74" s="32">
        <v>3</v>
      </c>
      <c r="AP74" s="32">
        <v>2</v>
      </c>
      <c r="AQ74" s="32">
        <v>1</v>
      </c>
      <c r="AR74" s="32">
        <v>2</v>
      </c>
      <c r="AS74" s="32">
        <v>4</v>
      </c>
      <c r="AT74" s="32">
        <v>4</v>
      </c>
      <c r="AU74" s="32">
        <v>1</v>
      </c>
      <c r="AV74" s="32">
        <v>2</v>
      </c>
      <c r="AW74" s="32">
        <v>4</v>
      </c>
      <c r="AX74" s="32">
        <v>2</v>
      </c>
      <c r="AY74" s="32">
        <v>2</v>
      </c>
      <c r="AZ74" s="34">
        <f>AVERAGE(AH74,AI74,AT74,AV74)</f>
        <v>3.75</v>
      </c>
      <c r="BA74" s="34">
        <f>AVERAGE(AJ74,AM74,AN74,AW74)</f>
        <v>2.5</v>
      </c>
      <c r="BB74" s="34">
        <f>AVERAGE(AK74,AP74,AR74,AX74)</f>
        <v>2</v>
      </c>
      <c r="BC74" s="34">
        <f>AVERAGE(AL74,AO74,AQ74,AS74,AY74)</f>
        <v>2.4</v>
      </c>
      <c r="BD74" s="34">
        <f>AVERAGE(AZ:AZ)</f>
        <v>3.41</v>
      </c>
      <c r="BE74" s="34">
        <f>AVERAGE(BA:BA)</f>
        <v>2.4966666666666666</v>
      </c>
      <c r="BF74" s="34">
        <f>AVERAGE(BB:BB)</f>
        <v>3.0133333333333332</v>
      </c>
      <c r="BG74" s="34">
        <f>AVERAGE(BC:BC)</f>
        <v>2.4390000000000009</v>
      </c>
      <c r="BH74" s="36">
        <f>STDEVP(AZ:AZ)</f>
        <v>0.731596427911819</v>
      </c>
      <c r="BI74" s="36">
        <f>STDEVP(BA:BA)</f>
        <v>0.82208407247812687</v>
      </c>
      <c r="BJ74" s="36">
        <f>STDEVP(BB:BB)</f>
        <v>0.87501746014325654</v>
      </c>
      <c r="BK74" s="36">
        <f>STDEVP(BC:BC)</f>
        <v>0.68134352569023027</v>
      </c>
      <c r="BL74" s="36">
        <f>(AZ74-BD74)/BH74</f>
        <v>0.46473709688612758</v>
      </c>
      <c r="BM74" s="36">
        <f>(BA74-BE74)/BI74</f>
        <v>4.0547353305182788E-3</v>
      </c>
      <c r="BN74" s="36">
        <f>(BB74-BF74)/BJ74</f>
        <v>-1.1580721294034884</v>
      </c>
      <c r="BO74" s="36">
        <f>(BC74-BG74)/BK74</f>
        <v>-5.7239848225595684E-2</v>
      </c>
      <c r="BP74" s="7">
        <v>2</v>
      </c>
      <c r="BQ74" s="7">
        <v>2</v>
      </c>
      <c r="BR74" s="7">
        <v>1</v>
      </c>
      <c r="BS74" s="7">
        <v>2</v>
      </c>
    </row>
    <row r="75" spans="1:71">
      <c r="A75" s="6" t="s">
        <v>237</v>
      </c>
      <c r="B75" s="7" t="s">
        <v>157</v>
      </c>
      <c r="C75" s="7">
        <v>9</v>
      </c>
      <c r="D75" s="7">
        <v>2</v>
      </c>
      <c r="E75" s="7">
        <v>19</v>
      </c>
      <c r="F75" s="8">
        <v>41564</v>
      </c>
      <c r="G75" s="9" t="s">
        <v>55</v>
      </c>
      <c r="H75" s="9" t="s">
        <v>297</v>
      </c>
      <c r="I75" s="7">
        <v>78</v>
      </c>
      <c r="J75" s="7">
        <v>100</v>
      </c>
      <c r="K75" s="7">
        <v>1</v>
      </c>
      <c r="L75" s="36">
        <f>I75/J75</f>
        <v>0.78</v>
      </c>
      <c r="M75" s="10">
        <v>7</v>
      </c>
      <c r="N75" s="10">
        <v>2</v>
      </c>
      <c r="O75" s="7">
        <v>85</v>
      </c>
      <c r="P75" s="12">
        <v>2</v>
      </c>
      <c r="Q75" s="7">
        <v>85</v>
      </c>
      <c r="R75" s="7">
        <f>O75-Q75</f>
        <v>0</v>
      </c>
      <c r="S75" s="7">
        <v>3</v>
      </c>
      <c r="T75" s="7">
        <v>5</v>
      </c>
      <c r="U75" s="7">
        <v>4</v>
      </c>
      <c r="V75" s="7">
        <v>2</v>
      </c>
      <c r="W75" s="7">
        <v>2</v>
      </c>
      <c r="X75" s="7">
        <v>3</v>
      </c>
      <c r="Y75" s="7">
        <v>4</v>
      </c>
      <c r="Z75" s="7">
        <v>4</v>
      </c>
      <c r="AA75" s="7">
        <v>3</v>
      </c>
      <c r="AB75" s="7">
        <v>3</v>
      </c>
      <c r="AC75" s="7">
        <v>3</v>
      </c>
      <c r="AD75" s="7">
        <v>3</v>
      </c>
      <c r="AE75" s="7">
        <v>4</v>
      </c>
      <c r="AF75" s="7">
        <v>3</v>
      </c>
      <c r="AG75" s="7">
        <v>4</v>
      </c>
      <c r="AH75" s="7">
        <v>3</v>
      </c>
      <c r="AI75" s="7">
        <v>3</v>
      </c>
      <c r="AJ75" s="7">
        <v>2</v>
      </c>
      <c r="AK75" s="7">
        <v>4</v>
      </c>
      <c r="AL75" s="7">
        <v>2</v>
      </c>
      <c r="AM75" s="7">
        <v>3</v>
      </c>
      <c r="AN75" s="7">
        <v>3</v>
      </c>
      <c r="AO75" s="7">
        <v>3</v>
      </c>
      <c r="AP75" s="7">
        <v>4</v>
      </c>
      <c r="AQ75" s="7">
        <v>1</v>
      </c>
      <c r="AR75" s="7">
        <v>4</v>
      </c>
      <c r="AS75" s="7">
        <v>3</v>
      </c>
      <c r="AT75" s="7">
        <v>3</v>
      </c>
      <c r="AU75" s="7">
        <v>1</v>
      </c>
      <c r="AV75" s="7">
        <v>4</v>
      </c>
      <c r="AW75" s="7">
        <v>4</v>
      </c>
      <c r="AX75" s="7">
        <v>4</v>
      </c>
      <c r="AY75" s="7">
        <v>3</v>
      </c>
      <c r="AZ75" s="34">
        <f>AVERAGE(AH75,AI75,AT75,AV75)</f>
        <v>3.25</v>
      </c>
      <c r="BA75" s="34">
        <f>AVERAGE(AJ75,AM75,AN75,AW75)</f>
        <v>3</v>
      </c>
      <c r="BB75" s="34">
        <f>AVERAGE(AK75,AP75,AR75,AX75)</f>
        <v>4</v>
      </c>
      <c r="BC75" s="34">
        <f>AVERAGE(AL75,AO75,AQ75,AS75,AY75)</f>
        <v>2.4</v>
      </c>
      <c r="BD75" s="34">
        <f>AVERAGE(AZ:AZ)</f>
        <v>3.41</v>
      </c>
      <c r="BE75" s="34">
        <f>AVERAGE(BA:BA)</f>
        <v>2.4966666666666666</v>
      </c>
      <c r="BF75" s="34">
        <f>AVERAGE(BB:BB)</f>
        <v>3.0133333333333332</v>
      </c>
      <c r="BG75" s="34">
        <f>AVERAGE(BC:BC)</f>
        <v>2.4390000000000009</v>
      </c>
      <c r="BH75" s="36">
        <f>STDEVP(AZ:AZ)</f>
        <v>0.731596427911819</v>
      </c>
      <c r="BI75" s="36">
        <f>STDEVP(BA:BA)</f>
        <v>0.82208407247812687</v>
      </c>
      <c r="BJ75" s="36">
        <f>STDEVP(BB:BB)</f>
        <v>0.87501746014325654</v>
      </c>
      <c r="BK75" s="36">
        <f>STDEVP(BC:BC)</f>
        <v>0.68134352569023027</v>
      </c>
      <c r="BL75" s="36">
        <f>(AZ75-BD75)/BH75</f>
        <v>-0.21869981029935442</v>
      </c>
      <c r="BM75" s="36">
        <f>(BA75-BE75)/BI75</f>
        <v>0.61226503490824602</v>
      </c>
      <c r="BN75" s="36">
        <f>(BB75-BF75)/BJ75</f>
        <v>1.1275965470507654</v>
      </c>
      <c r="BO75" s="36">
        <f>(BC75-BG75)/BK75</f>
        <v>-5.7239848225595684E-2</v>
      </c>
      <c r="BP75" s="7">
        <v>2</v>
      </c>
      <c r="BQ75" s="7">
        <v>2</v>
      </c>
      <c r="BR75" s="7">
        <v>3</v>
      </c>
      <c r="BS75" s="7">
        <v>2</v>
      </c>
    </row>
    <row r="76" spans="1:71">
      <c r="A76" s="6" t="s">
        <v>237</v>
      </c>
      <c r="B76" s="7" t="s">
        <v>27</v>
      </c>
      <c r="C76" s="7">
        <v>39</v>
      </c>
      <c r="D76" s="7">
        <v>2</v>
      </c>
      <c r="E76" s="7">
        <v>20</v>
      </c>
      <c r="F76" s="8">
        <v>41564</v>
      </c>
      <c r="G76" s="9" t="s">
        <v>28</v>
      </c>
      <c r="H76" s="9" t="s">
        <v>284</v>
      </c>
      <c r="I76" s="7">
        <v>63</v>
      </c>
      <c r="J76" s="7">
        <v>100</v>
      </c>
      <c r="K76" s="7">
        <v>1</v>
      </c>
      <c r="L76" s="36">
        <f>I76/J76</f>
        <v>0.63</v>
      </c>
      <c r="M76" s="10">
        <v>6</v>
      </c>
      <c r="N76" s="10">
        <v>1</v>
      </c>
      <c r="O76" s="7">
        <v>72</v>
      </c>
      <c r="P76" s="12">
        <v>1</v>
      </c>
      <c r="Q76" s="7">
        <v>74</v>
      </c>
      <c r="R76" s="7">
        <f>O76-Q76</f>
        <v>-2</v>
      </c>
      <c r="S76" s="7">
        <v>4</v>
      </c>
      <c r="T76" s="7">
        <v>5</v>
      </c>
      <c r="U76" s="7">
        <v>3</v>
      </c>
      <c r="V76" s="7">
        <v>3</v>
      </c>
      <c r="W76" s="7">
        <v>4</v>
      </c>
      <c r="X76" s="7">
        <v>6</v>
      </c>
      <c r="Y76" s="7">
        <v>7</v>
      </c>
      <c r="Z76" s="7">
        <v>4</v>
      </c>
      <c r="AA76" s="7">
        <v>3</v>
      </c>
      <c r="AB76" s="7">
        <v>3</v>
      </c>
      <c r="AC76" s="7">
        <v>4</v>
      </c>
      <c r="AD76" s="7">
        <v>5</v>
      </c>
      <c r="AE76" s="7">
        <v>4</v>
      </c>
      <c r="AF76" s="7">
        <v>4</v>
      </c>
      <c r="AG76" s="7">
        <v>4</v>
      </c>
      <c r="AH76" s="7">
        <v>4</v>
      </c>
      <c r="AI76" s="7">
        <v>3</v>
      </c>
      <c r="AJ76" s="7">
        <v>2</v>
      </c>
      <c r="AK76" s="7">
        <v>5</v>
      </c>
      <c r="AL76" s="7">
        <v>3</v>
      </c>
      <c r="AM76" s="7">
        <v>3</v>
      </c>
      <c r="AN76" s="7">
        <v>2</v>
      </c>
      <c r="AO76" s="7">
        <v>3</v>
      </c>
      <c r="AP76" s="7">
        <v>4</v>
      </c>
      <c r="AQ76" s="7">
        <v>1</v>
      </c>
      <c r="AR76" s="7">
        <v>3</v>
      </c>
      <c r="AS76" s="7">
        <v>2</v>
      </c>
      <c r="AT76" s="7">
        <v>3</v>
      </c>
      <c r="AU76" s="7">
        <v>2</v>
      </c>
      <c r="AV76" s="7">
        <v>3</v>
      </c>
      <c r="AW76" s="7">
        <v>3</v>
      </c>
      <c r="AX76" s="7">
        <v>3</v>
      </c>
      <c r="AY76" s="7">
        <v>3</v>
      </c>
      <c r="AZ76" s="34">
        <f>AVERAGE(AH76,AI76,AT76,AV76)</f>
        <v>3.25</v>
      </c>
      <c r="BA76" s="34">
        <f>AVERAGE(AJ76,AM76,AN76,AW76)</f>
        <v>2.5</v>
      </c>
      <c r="BB76" s="34">
        <f>AVERAGE(AK76,AP76,AR76,AX76)</f>
        <v>3.75</v>
      </c>
      <c r="BC76" s="34">
        <f>AVERAGE(AL76,AO76,AQ76,AS76,AY76)</f>
        <v>2.4</v>
      </c>
      <c r="BD76" s="34">
        <f>AVERAGE(AZ:AZ)</f>
        <v>3.41</v>
      </c>
      <c r="BE76" s="34">
        <f>AVERAGE(BA:BA)</f>
        <v>2.4966666666666666</v>
      </c>
      <c r="BF76" s="34">
        <f>AVERAGE(BB:BB)</f>
        <v>3.0133333333333332</v>
      </c>
      <c r="BG76" s="34">
        <f>AVERAGE(BC:BC)</f>
        <v>2.4390000000000009</v>
      </c>
      <c r="BH76" s="36">
        <f>STDEVP(AZ:AZ)</f>
        <v>0.731596427911819</v>
      </c>
      <c r="BI76" s="36">
        <f>STDEVP(BA:BA)</f>
        <v>0.82208407247812687</v>
      </c>
      <c r="BJ76" s="36">
        <f>STDEVP(BB:BB)</f>
        <v>0.87501746014325654</v>
      </c>
      <c r="BK76" s="36">
        <f>STDEVP(BC:BC)</f>
        <v>0.68134352569023027</v>
      </c>
      <c r="BL76" s="36">
        <f>(AZ76-BD76)/BH76</f>
        <v>-0.21869981029935442</v>
      </c>
      <c r="BM76" s="36">
        <f>(BA76-BE76)/BI76</f>
        <v>4.0547353305182788E-3</v>
      </c>
      <c r="BN76" s="36">
        <f>(BB76-BF76)/BJ76</f>
        <v>0.84188796249398368</v>
      </c>
      <c r="BO76" s="36">
        <f>(BC76-BG76)/BK76</f>
        <v>-5.7239848225595684E-2</v>
      </c>
      <c r="BP76" s="7">
        <v>2</v>
      </c>
      <c r="BQ76" s="7">
        <v>2</v>
      </c>
      <c r="BR76" s="7">
        <v>2</v>
      </c>
      <c r="BS76" s="7">
        <v>2</v>
      </c>
    </row>
    <row r="77" spans="1:71">
      <c r="A77" s="6" t="s">
        <v>237</v>
      </c>
      <c r="B77" s="7" t="s">
        <v>133</v>
      </c>
      <c r="C77" s="7">
        <v>59</v>
      </c>
      <c r="D77" s="7">
        <v>2</v>
      </c>
      <c r="E77" s="7">
        <v>19</v>
      </c>
      <c r="F77" s="8">
        <v>41564</v>
      </c>
      <c r="G77" s="9" t="s">
        <v>134</v>
      </c>
      <c r="H77" s="9" t="s">
        <v>283</v>
      </c>
      <c r="I77" s="7">
        <v>75</v>
      </c>
      <c r="J77" s="7">
        <v>100</v>
      </c>
      <c r="K77" s="7">
        <v>1</v>
      </c>
      <c r="L77" s="36">
        <f>I77/J77</f>
        <v>0.75</v>
      </c>
      <c r="M77" s="10">
        <v>7</v>
      </c>
      <c r="N77" s="10">
        <v>2</v>
      </c>
      <c r="O77" s="7">
        <v>81</v>
      </c>
      <c r="P77" s="12">
        <v>2</v>
      </c>
      <c r="Q77" s="7">
        <v>84</v>
      </c>
      <c r="R77" s="7">
        <f>O77-Q77</f>
        <v>-3</v>
      </c>
      <c r="S77" s="7">
        <v>4</v>
      </c>
      <c r="T77" s="7">
        <v>2</v>
      </c>
      <c r="U77" s="7">
        <v>3</v>
      </c>
      <c r="V77" s="7">
        <v>2</v>
      </c>
      <c r="W77" s="7">
        <v>3</v>
      </c>
      <c r="X77" s="7">
        <v>4</v>
      </c>
      <c r="Y77" s="7">
        <v>4</v>
      </c>
      <c r="Z77" s="7">
        <v>3</v>
      </c>
      <c r="AA77" s="7">
        <v>4</v>
      </c>
      <c r="AB77" s="7">
        <v>3</v>
      </c>
      <c r="AC77" s="7">
        <v>3</v>
      </c>
      <c r="AD77" s="7">
        <v>3</v>
      </c>
      <c r="AE77" s="7">
        <v>4</v>
      </c>
      <c r="AF77" s="7">
        <v>2</v>
      </c>
      <c r="AG77" s="7">
        <v>2</v>
      </c>
      <c r="AH77" s="7">
        <v>4</v>
      </c>
      <c r="AI77" s="7">
        <v>4</v>
      </c>
      <c r="AJ77" s="7">
        <v>2</v>
      </c>
      <c r="AK77" s="7">
        <v>3</v>
      </c>
      <c r="AL77" s="7">
        <v>2</v>
      </c>
      <c r="AM77" s="7">
        <v>3</v>
      </c>
      <c r="AN77" s="7">
        <v>4</v>
      </c>
      <c r="AO77" s="7">
        <v>3</v>
      </c>
      <c r="AP77" s="7">
        <v>3</v>
      </c>
      <c r="AQ77" s="7">
        <v>1</v>
      </c>
      <c r="AR77" s="7">
        <v>2</v>
      </c>
      <c r="AS77" s="7">
        <v>2</v>
      </c>
      <c r="AT77" s="7">
        <v>3</v>
      </c>
      <c r="AU77" s="7">
        <v>2</v>
      </c>
      <c r="AV77" s="7">
        <v>3</v>
      </c>
      <c r="AW77" s="7">
        <v>2</v>
      </c>
      <c r="AX77" s="7">
        <v>3</v>
      </c>
      <c r="AY77" s="7">
        <v>4</v>
      </c>
      <c r="AZ77" s="34">
        <f>AVERAGE(AH77,AI77,AT77,AV77)</f>
        <v>3.5</v>
      </c>
      <c r="BA77" s="34">
        <f>AVERAGE(AJ77,AM77,AN77,AW77)</f>
        <v>2.75</v>
      </c>
      <c r="BB77" s="34">
        <f>AVERAGE(AK77,AP77,AR77,AX77)</f>
        <v>2.75</v>
      </c>
      <c r="BC77" s="34">
        <f>AVERAGE(AL77,AO77,AQ77,AS77,AY77)</f>
        <v>2.4</v>
      </c>
      <c r="BD77" s="34">
        <f>AVERAGE(AZ:AZ)</f>
        <v>3.41</v>
      </c>
      <c r="BE77" s="34">
        <f>AVERAGE(BA:BA)</f>
        <v>2.4966666666666666</v>
      </c>
      <c r="BF77" s="34">
        <f>AVERAGE(BB:BB)</f>
        <v>3.0133333333333332</v>
      </c>
      <c r="BG77" s="34">
        <f>AVERAGE(BC:BC)</f>
        <v>2.4390000000000009</v>
      </c>
      <c r="BH77" s="36">
        <f>STDEVP(AZ:AZ)</f>
        <v>0.731596427911819</v>
      </c>
      <c r="BI77" s="36">
        <f>STDEVP(BA:BA)</f>
        <v>0.82208407247812687</v>
      </c>
      <c r="BJ77" s="36">
        <f>STDEVP(BB:BB)</f>
        <v>0.87501746014325654</v>
      </c>
      <c r="BK77" s="36">
        <f>STDEVP(BC:BC)</f>
        <v>0.68134352569023027</v>
      </c>
      <c r="BL77" s="36">
        <f>(AZ77-BD77)/BH77</f>
        <v>0.12301864329338656</v>
      </c>
      <c r="BM77" s="36">
        <f>(BA77-BE77)/BI77</f>
        <v>0.30815988511938214</v>
      </c>
      <c r="BN77" s="36">
        <f>(BB77-BF77)/BJ77</f>
        <v>-0.30094637573314326</v>
      </c>
      <c r="BO77" s="36">
        <f>(BC77-BG77)/BK77</f>
        <v>-5.7239848225595684E-2</v>
      </c>
      <c r="BP77" s="7">
        <v>2</v>
      </c>
      <c r="BQ77" s="7">
        <v>2</v>
      </c>
      <c r="BR77" s="7">
        <v>2</v>
      </c>
      <c r="BS77" s="7">
        <v>2</v>
      </c>
    </row>
    <row r="78" spans="1:71">
      <c r="A78" s="6" t="s">
        <v>237</v>
      </c>
      <c r="B78" s="7" t="s">
        <v>50</v>
      </c>
      <c r="C78" s="7">
        <v>66</v>
      </c>
      <c r="D78" s="7">
        <v>1</v>
      </c>
      <c r="E78" s="7">
        <v>21</v>
      </c>
      <c r="F78" s="8">
        <v>41564</v>
      </c>
      <c r="G78" s="9" t="s">
        <v>51</v>
      </c>
      <c r="H78" s="9" t="s">
        <v>289</v>
      </c>
      <c r="I78" s="7">
        <v>84</v>
      </c>
      <c r="J78" s="7">
        <v>100</v>
      </c>
      <c r="K78" s="7">
        <v>1</v>
      </c>
      <c r="L78" s="36">
        <f>I78/J78</f>
        <v>0.84</v>
      </c>
      <c r="M78" s="10">
        <v>8</v>
      </c>
      <c r="N78" s="10">
        <v>2</v>
      </c>
      <c r="O78" s="7">
        <v>70</v>
      </c>
      <c r="P78" s="12">
        <v>1</v>
      </c>
      <c r="Q78" s="7">
        <v>78</v>
      </c>
      <c r="R78" s="7">
        <f>O78-Q78</f>
        <v>-8</v>
      </c>
      <c r="S78" s="7">
        <v>4</v>
      </c>
      <c r="T78" s="7">
        <v>4</v>
      </c>
      <c r="U78" s="7">
        <v>3</v>
      </c>
      <c r="V78" s="7">
        <v>1</v>
      </c>
      <c r="W78" s="7">
        <v>3</v>
      </c>
      <c r="X78" s="7">
        <v>4</v>
      </c>
      <c r="Y78" s="7">
        <v>5</v>
      </c>
      <c r="Z78" s="7">
        <v>4</v>
      </c>
      <c r="AA78" s="7">
        <v>3</v>
      </c>
      <c r="AB78" s="7">
        <v>4</v>
      </c>
      <c r="AC78" s="7">
        <v>3</v>
      </c>
      <c r="AD78" s="7">
        <v>4</v>
      </c>
      <c r="AE78" s="7">
        <v>3</v>
      </c>
      <c r="AF78" s="7">
        <v>4</v>
      </c>
      <c r="AG78" s="7">
        <v>3</v>
      </c>
      <c r="AH78" s="7">
        <v>4</v>
      </c>
      <c r="AI78" s="7">
        <v>5</v>
      </c>
      <c r="AJ78" s="7">
        <v>2</v>
      </c>
      <c r="AK78" s="7">
        <v>1</v>
      </c>
      <c r="AL78" s="7">
        <v>4</v>
      </c>
      <c r="AM78" s="7">
        <v>2</v>
      </c>
      <c r="AN78" s="7">
        <v>1</v>
      </c>
      <c r="AO78" s="7">
        <v>1</v>
      </c>
      <c r="AP78" s="7">
        <v>1</v>
      </c>
      <c r="AQ78" s="7">
        <v>1</v>
      </c>
      <c r="AR78" s="7">
        <v>1</v>
      </c>
      <c r="AS78" s="7">
        <v>5</v>
      </c>
      <c r="AT78" s="7">
        <v>5</v>
      </c>
      <c r="AU78" s="7">
        <v>2</v>
      </c>
      <c r="AV78" s="7">
        <v>1</v>
      </c>
      <c r="AW78" s="7">
        <v>1</v>
      </c>
      <c r="AX78" s="7">
        <v>1</v>
      </c>
      <c r="AY78" s="7">
        <v>1</v>
      </c>
      <c r="AZ78" s="34">
        <f>AVERAGE(AH78,AI78,AT78,AV78)</f>
        <v>3.75</v>
      </c>
      <c r="BA78" s="34">
        <f>AVERAGE(AJ78,AM78,AN78,AW78)</f>
        <v>1.5</v>
      </c>
      <c r="BB78" s="34">
        <f>AVERAGE(AK78,AP78,AR78,AX78)</f>
        <v>1</v>
      </c>
      <c r="BC78" s="34">
        <f>AVERAGE(AL78,AO78,AQ78,AS78,AY78)</f>
        <v>2.4</v>
      </c>
      <c r="BD78" s="34">
        <f>AVERAGE(AZ:AZ)</f>
        <v>3.41</v>
      </c>
      <c r="BE78" s="34">
        <f>AVERAGE(BA:BA)</f>
        <v>2.4966666666666666</v>
      </c>
      <c r="BF78" s="34">
        <f>AVERAGE(BB:BB)</f>
        <v>3.0133333333333332</v>
      </c>
      <c r="BG78" s="34">
        <f>AVERAGE(BC:BC)</f>
        <v>2.4390000000000009</v>
      </c>
      <c r="BH78" s="36">
        <f>STDEVP(AZ:AZ)</f>
        <v>0.731596427911819</v>
      </c>
      <c r="BI78" s="36">
        <f>STDEVP(BA:BA)</f>
        <v>0.82208407247812687</v>
      </c>
      <c r="BJ78" s="36">
        <f>STDEVP(BB:BB)</f>
        <v>0.87501746014325654</v>
      </c>
      <c r="BK78" s="36">
        <f>STDEVP(BC:BC)</f>
        <v>0.68134352569023027</v>
      </c>
      <c r="BL78" s="36">
        <f>(AZ78-BD78)/BH78</f>
        <v>0.46473709688612758</v>
      </c>
      <c r="BM78" s="36">
        <f>(BA78-BE78)/BI78</f>
        <v>-1.2123658638249373</v>
      </c>
      <c r="BN78" s="36">
        <f>(BB78-BF78)/BJ78</f>
        <v>-2.3009064676306155</v>
      </c>
      <c r="BO78" s="36">
        <f>(BC78-BG78)/BK78</f>
        <v>-5.7239848225595684E-2</v>
      </c>
      <c r="BP78" s="7">
        <v>2</v>
      </c>
      <c r="BQ78" s="7">
        <v>1</v>
      </c>
      <c r="BR78" s="7">
        <v>1</v>
      </c>
      <c r="BS78" s="7">
        <v>2</v>
      </c>
    </row>
    <row r="79" spans="1:71">
      <c r="A79" s="6" t="s">
        <v>237</v>
      </c>
      <c r="B79" s="7" t="s">
        <v>50</v>
      </c>
      <c r="C79" s="7">
        <v>207</v>
      </c>
      <c r="D79" s="7">
        <v>1</v>
      </c>
      <c r="E79" s="7">
        <v>22</v>
      </c>
      <c r="F79" s="8">
        <v>41564</v>
      </c>
      <c r="G79" s="9" t="s">
        <v>51</v>
      </c>
      <c r="H79" s="9" t="s">
        <v>289</v>
      </c>
      <c r="I79" s="7">
        <v>84</v>
      </c>
      <c r="J79" s="7">
        <v>100</v>
      </c>
      <c r="K79" s="7">
        <v>1</v>
      </c>
      <c r="L79" s="36">
        <f>I79/J79</f>
        <v>0.84</v>
      </c>
      <c r="M79" s="10">
        <v>8</v>
      </c>
      <c r="N79" s="10">
        <v>2</v>
      </c>
      <c r="O79" s="7">
        <v>70</v>
      </c>
      <c r="P79" s="12">
        <v>1</v>
      </c>
      <c r="Q79" s="7">
        <v>78</v>
      </c>
      <c r="R79" s="7">
        <f>O79-Q79</f>
        <v>-8</v>
      </c>
      <c r="S79" s="7">
        <v>4</v>
      </c>
      <c r="T79" s="7">
        <v>4</v>
      </c>
      <c r="U79" s="7">
        <v>3</v>
      </c>
      <c r="V79" s="7">
        <v>1</v>
      </c>
      <c r="W79" s="7">
        <v>3</v>
      </c>
      <c r="X79" s="7">
        <v>4</v>
      </c>
      <c r="Y79" s="7">
        <v>5</v>
      </c>
      <c r="Z79" s="7">
        <v>4</v>
      </c>
      <c r="AA79" s="7">
        <v>3</v>
      </c>
      <c r="AB79" s="7">
        <v>4</v>
      </c>
      <c r="AC79" s="7">
        <v>3</v>
      </c>
      <c r="AD79" s="7">
        <v>4</v>
      </c>
      <c r="AE79" s="7">
        <v>3</v>
      </c>
      <c r="AF79" s="7">
        <v>4</v>
      </c>
      <c r="AG79" s="7">
        <v>3</v>
      </c>
      <c r="AH79" s="7">
        <v>4</v>
      </c>
      <c r="AI79" s="7">
        <v>5</v>
      </c>
      <c r="AJ79" s="7">
        <v>2</v>
      </c>
      <c r="AK79" s="7">
        <v>1</v>
      </c>
      <c r="AL79" s="7">
        <v>4</v>
      </c>
      <c r="AM79" s="7">
        <v>2</v>
      </c>
      <c r="AN79" s="7">
        <v>1</v>
      </c>
      <c r="AO79" s="7">
        <v>1</v>
      </c>
      <c r="AP79" s="7">
        <v>1</v>
      </c>
      <c r="AQ79" s="7">
        <v>1</v>
      </c>
      <c r="AR79" s="7">
        <v>1</v>
      </c>
      <c r="AS79" s="7">
        <v>5</v>
      </c>
      <c r="AT79" s="7">
        <v>5</v>
      </c>
      <c r="AU79" s="7">
        <v>2</v>
      </c>
      <c r="AV79" s="7">
        <v>1</v>
      </c>
      <c r="AW79" s="7">
        <v>1</v>
      </c>
      <c r="AX79" s="7">
        <v>1</v>
      </c>
      <c r="AY79" s="7">
        <v>1</v>
      </c>
      <c r="AZ79" s="34">
        <f>AVERAGE(AH79,AI79,AT79,AV79)</f>
        <v>3.75</v>
      </c>
      <c r="BA79" s="34">
        <f>AVERAGE(AJ79,AM79,AN79,AW79)</f>
        <v>1.5</v>
      </c>
      <c r="BB79" s="34">
        <f>AVERAGE(AK79,AP79,AR79,AX79)</f>
        <v>1</v>
      </c>
      <c r="BC79" s="34">
        <f>AVERAGE(AL79,AO79,AQ79,AS79,AY79)</f>
        <v>2.4</v>
      </c>
      <c r="BD79" s="34">
        <f>AVERAGE(AZ:AZ)</f>
        <v>3.41</v>
      </c>
      <c r="BE79" s="34">
        <f>AVERAGE(BA:BA)</f>
        <v>2.4966666666666666</v>
      </c>
      <c r="BF79" s="34">
        <f>AVERAGE(BB:BB)</f>
        <v>3.0133333333333332</v>
      </c>
      <c r="BG79" s="34">
        <f>AVERAGE(BC:BC)</f>
        <v>2.4390000000000009</v>
      </c>
      <c r="BH79" s="36">
        <f>STDEVP(AZ:AZ)</f>
        <v>0.731596427911819</v>
      </c>
      <c r="BI79" s="36">
        <f>STDEVP(BA:BA)</f>
        <v>0.82208407247812687</v>
      </c>
      <c r="BJ79" s="36">
        <f>STDEVP(BB:BB)</f>
        <v>0.87501746014325654</v>
      </c>
      <c r="BK79" s="36">
        <f>STDEVP(BC:BC)</f>
        <v>0.68134352569023027</v>
      </c>
      <c r="BL79" s="36">
        <f>(AZ79-BD79)/BH79</f>
        <v>0.46473709688612758</v>
      </c>
      <c r="BM79" s="36">
        <f>(BA79-BE79)/BI79</f>
        <v>-1.2123658638249373</v>
      </c>
      <c r="BN79" s="36">
        <f>(BB79-BF79)/BJ79</f>
        <v>-2.3009064676306155</v>
      </c>
      <c r="BO79" s="36">
        <f>(BC79-BG79)/BK79</f>
        <v>-5.7239848225595684E-2</v>
      </c>
      <c r="BP79" s="7">
        <v>2</v>
      </c>
      <c r="BQ79" s="7">
        <v>1</v>
      </c>
      <c r="BR79" s="7">
        <v>1</v>
      </c>
      <c r="BS79" s="7">
        <v>2</v>
      </c>
    </row>
    <row r="80" spans="1:71">
      <c r="A80" s="6" t="s">
        <v>238</v>
      </c>
      <c r="B80" s="10" t="s">
        <v>197</v>
      </c>
      <c r="C80" s="11">
        <v>108</v>
      </c>
      <c r="D80" s="12">
        <v>2</v>
      </c>
      <c r="E80" s="12">
        <v>19</v>
      </c>
      <c r="F80" s="13">
        <v>41571</v>
      </c>
      <c r="G80" s="14" t="s">
        <v>180</v>
      </c>
      <c r="H80" s="14" t="s">
        <v>297</v>
      </c>
      <c r="I80" s="12">
        <v>66</v>
      </c>
      <c r="J80" s="12">
        <v>100</v>
      </c>
      <c r="K80" s="7">
        <v>1</v>
      </c>
      <c r="L80" s="36">
        <f>I80/J80</f>
        <v>0.66</v>
      </c>
      <c r="M80" s="10">
        <v>6</v>
      </c>
      <c r="N80" s="10">
        <v>1</v>
      </c>
      <c r="O80" s="12">
        <v>71</v>
      </c>
      <c r="P80" s="12">
        <v>1</v>
      </c>
      <c r="Q80" s="12">
        <v>83</v>
      </c>
      <c r="R80" s="7">
        <f>O80-Q80</f>
        <v>-12</v>
      </c>
      <c r="S80" s="12">
        <v>2</v>
      </c>
      <c r="T80" s="12">
        <v>3</v>
      </c>
      <c r="U80" s="12">
        <v>3</v>
      </c>
      <c r="V80" s="12">
        <v>3</v>
      </c>
      <c r="W80" s="12">
        <v>4</v>
      </c>
      <c r="X80" s="12">
        <v>4</v>
      </c>
      <c r="Y80" s="12">
        <v>3</v>
      </c>
      <c r="Z80" s="12">
        <v>2</v>
      </c>
      <c r="AA80" s="12">
        <v>2</v>
      </c>
      <c r="AB80" s="12">
        <v>3</v>
      </c>
      <c r="AC80" s="12">
        <v>2</v>
      </c>
      <c r="AD80" s="12">
        <v>3</v>
      </c>
      <c r="AE80" s="12">
        <v>2</v>
      </c>
      <c r="AF80" s="12">
        <v>2</v>
      </c>
      <c r="AG80" s="12">
        <v>1</v>
      </c>
      <c r="AH80" s="12">
        <v>2</v>
      </c>
      <c r="AI80" s="12">
        <v>2</v>
      </c>
      <c r="AJ80" s="12">
        <v>3</v>
      </c>
      <c r="AK80" s="12">
        <v>4</v>
      </c>
      <c r="AL80" s="12">
        <v>2</v>
      </c>
      <c r="AM80" s="12">
        <v>4</v>
      </c>
      <c r="AN80" s="12">
        <v>5</v>
      </c>
      <c r="AO80" s="12">
        <v>2</v>
      </c>
      <c r="AP80" s="12">
        <v>1</v>
      </c>
      <c r="AQ80" s="12">
        <v>1</v>
      </c>
      <c r="AR80" s="12">
        <v>2</v>
      </c>
      <c r="AS80" s="12">
        <v>3</v>
      </c>
      <c r="AT80" s="12">
        <v>1</v>
      </c>
      <c r="AU80" s="12">
        <v>1</v>
      </c>
      <c r="AV80" s="12">
        <v>1</v>
      </c>
      <c r="AW80" s="12">
        <v>3</v>
      </c>
      <c r="AX80" s="12">
        <v>2</v>
      </c>
      <c r="AY80" s="12">
        <v>4</v>
      </c>
      <c r="AZ80" s="34">
        <f>AVERAGE(AH80,AI80,AT80,AV80)</f>
        <v>1.5</v>
      </c>
      <c r="BA80" s="34">
        <f>AVERAGE(AJ80,AM80,AN80,AW80)</f>
        <v>3.75</v>
      </c>
      <c r="BB80" s="34">
        <f>AVERAGE(AK80,AP80,AR80,AX80)</f>
        <v>2.25</v>
      </c>
      <c r="BC80" s="34">
        <f>AVERAGE(AL80,AO80,AQ80,AS80,AY80)</f>
        <v>2.4</v>
      </c>
      <c r="BD80" s="34">
        <f>AVERAGE(AZ:AZ)</f>
        <v>3.41</v>
      </c>
      <c r="BE80" s="34">
        <f>AVERAGE(BA:BA)</f>
        <v>2.4966666666666666</v>
      </c>
      <c r="BF80" s="34">
        <f>AVERAGE(BB:BB)</f>
        <v>3.0133333333333332</v>
      </c>
      <c r="BG80" s="34">
        <f>AVERAGE(BC:BC)</f>
        <v>2.4390000000000009</v>
      </c>
      <c r="BH80" s="36">
        <f>STDEVP(AZ:AZ)</f>
        <v>0.731596427911819</v>
      </c>
      <c r="BI80" s="36">
        <f>STDEVP(BA:BA)</f>
        <v>0.82208407247812687</v>
      </c>
      <c r="BJ80" s="36">
        <f>STDEVP(BB:BB)</f>
        <v>0.87501746014325654</v>
      </c>
      <c r="BK80" s="36">
        <f>STDEVP(BC:BC)</f>
        <v>0.68134352569023027</v>
      </c>
      <c r="BL80" s="36">
        <f>(AZ80-BD80)/BH80</f>
        <v>-2.6107289854485414</v>
      </c>
      <c r="BM80" s="36">
        <f>(BA80-BE80)/BI80</f>
        <v>1.5245804842748376</v>
      </c>
      <c r="BN80" s="36">
        <f>(BB80-BF80)/BJ80</f>
        <v>-0.87236354484670675</v>
      </c>
      <c r="BO80" s="36">
        <f>(BC80-BG80)/BK80</f>
        <v>-5.7239848225595684E-2</v>
      </c>
      <c r="BP80" s="7">
        <v>1</v>
      </c>
      <c r="BQ80" s="7">
        <v>3</v>
      </c>
      <c r="BR80" s="7">
        <v>2</v>
      </c>
      <c r="BS80" s="7">
        <v>2</v>
      </c>
    </row>
    <row r="81" spans="1:71">
      <c r="A81" s="6" t="s">
        <v>238</v>
      </c>
      <c r="B81" s="15" t="s">
        <v>162</v>
      </c>
      <c r="C81" s="16">
        <v>87</v>
      </c>
      <c r="D81" s="17">
        <v>2</v>
      </c>
      <c r="E81" s="17">
        <v>19</v>
      </c>
      <c r="F81" s="13">
        <v>41571</v>
      </c>
      <c r="G81" s="18" t="s">
        <v>163</v>
      </c>
      <c r="H81" s="18" t="s">
        <v>289</v>
      </c>
      <c r="I81" s="17">
        <v>84</v>
      </c>
      <c r="J81" s="17">
        <v>100</v>
      </c>
      <c r="K81" s="7">
        <v>1</v>
      </c>
      <c r="L81" s="36">
        <f>I81/J81</f>
        <v>0.84</v>
      </c>
      <c r="M81" s="10">
        <v>8</v>
      </c>
      <c r="N81" s="10">
        <v>2</v>
      </c>
      <c r="O81" s="17">
        <v>54</v>
      </c>
      <c r="P81" s="12">
        <v>1</v>
      </c>
      <c r="Q81" s="17">
        <v>69</v>
      </c>
      <c r="R81" s="7">
        <f>O81-Q81</f>
        <v>-15</v>
      </c>
      <c r="S81" s="17">
        <v>3</v>
      </c>
      <c r="T81" s="17">
        <v>3</v>
      </c>
      <c r="U81" s="17">
        <v>3</v>
      </c>
      <c r="V81" s="17">
        <v>2</v>
      </c>
      <c r="W81" s="17">
        <v>3</v>
      </c>
      <c r="X81" s="17">
        <v>3</v>
      </c>
      <c r="Y81" s="17">
        <v>3</v>
      </c>
      <c r="Z81" s="17">
        <v>2</v>
      </c>
      <c r="AA81" s="17">
        <v>2</v>
      </c>
      <c r="AB81" s="17">
        <v>3</v>
      </c>
      <c r="AC81" s="17">
        <v>2</v>
      </c>
      <c r="AD81" s="17">
        <v>2</v>
      </c>
      <c r="AE81" s="17">
        <v>4</v>
      </c>
      <c r="AF81" s="17">
        <v>2</v>
      </c>
      <c r="AG81" s="17">
        <v>2</v>
      </c>
      <c r="AH81" s="17">
        <v>4</v>
      </c>
      <c r="AI81" s="17">
        <v>2</v>
      </c>
      <c r="AJ81" s="17">
        <v>4</v>
      </c>
      <c r="AK81" s="17">
        <v>2</v>
      </c>
      <c r="AL81" s="17">
        <v>2</v>
      </c>
      <c r="AM81" s="17">
        <v>1</v>
      </c>
      <c r="AN81" s="17">
        <v>2</v>
      </c>
      <c r="AO81" s="17">
        <v>1</v>
      </c>
      <c r="AP81" s="17">
        <v>1</v>
      </c>
      <c r="AQ81" s="17">
        <v>2</v>
      </c>
      <c r="AR81" s="17">
        <v>3</v>
      </c>
      <c r="AS81" s="17">
        <v>5</v>
      </c>
      <c r="AT81" s="17">
        <v>3</v>
      </c>
      <c r="AU81" s="17">
        <v>1</v>
      </c>
      <c r="AV81" s="17">
        <v>2</v>
      </c>
      <c r="AW81" s="17">
        <v>3</v>
      </c>
      <c r="AX81" s="17">
        <v>2</v>
      </c>
      <c r="AY81" s="17">
        <v>2</v>
      </c>
      <c r="AZ81" s="34">
        <f>AVERAGE(AH81,AI81,AT81,AV81)</f>
        <v>2.75</v>
      </c>
      <c r="BA81" s="34">
        <f>AVERAGE(AJ81,AM81,AN81,AW81)</f>
        <v>2.5</v>
      </c>
      <c r="BB81" s="34">
        <f>AVERAGE(AK81,AP81,AR81,AX81)</f>
        <v>2</v>
      </c>
      <c r="BC81" s="34">
        <f>AVERAGE(AL81,AO81,AQ81,AS81,AY81)</f>
        <v>2.4</v>
      </c>
      <c r="BD81" s="34">
        <f>AVERAGE(AZ:AZ)</f>
        <v>3.41</v>
      </c>
      <c r="BE81" s="34">
        <f>AVERAGE(BA:BA)</f>
        <v>2.4966666666666666</v>
      </c>
      <c r="BF81" s="34">
        <f>AVERAGE(BB:BB)</f>
        <v>3.0133333333333332</v>
      </c>
      <c r="BG81" s="34">
        <f>AVERAGE(BC:BC)</f>
        <v>2.4390000000000009</v>
      </c>
      <c r="BH81" s="36">
        <f>STDEVP(AZ:AZ)</f>
        <v>0.731596427911819</v>
      </c>
      <c r="BI81" s="36">
        <f>STDEVP(BA:BA)</f>
        <v>0.82208407247812687</v>
      </c>
      <c r="BJ81" s="36">
        <f>STDEVP(BB:BB)</f>
        <v>0.87501746014325654</v>
      </c>
      <c r="BK81" s="36">
        <f>STDEVP(BC:BC)</f>
        <v>0.68134352569023027</v>
      </c>
      <c r="BL81" s="36">
        <f>(AZ81-BD81)/BH81</f>
        <v>-0.90213671748483637</v>
      </c>
      <c r="BM81" s="36">
        <f>(BA81-BE81)/BI81</f>
        <v>4.0547353305182788E-3</v>
      </c>
      <c r="BN81" s="36">
        <f>(BB81-BF81)/BJ81</f>
        <v>-1.1580721294034884</v>
      </c>
      <c r="BO81" s="36">
        <f>(BC81-BG81)/BK81</f>
        <v>-5.7239848225595684E-2</v>
      </c>
      <c r="BP81" s="7">
        <v>2</v>
      </c>
      <c r="BQ81" s="7">
        <v>2</v>
      </c>
      <c r="BR81" s="7">
        <v>1</v>
      </c>
      <c r="BS81" s="7">
        <v>2</v>
      </c>
    </row>
    <row r="82" spans="1:71">
      <c r="A82" s="7" t="s">
        <v>238</v>
      </c>
      <c r="B82" s="7" t="s">
        <v>320</v>
      </c>
      <c r="C82" s="7">
        <v>143</v>
      </c>
      <c r="D82" s="7">
        <v>2</v>
      </c>
      <c r="E82" s="7">
        <v>21</v>
      </c>
      <c r="F82" s="8">
        <v>41571</v>
      </c>
      <c r="G82" s="9" t="s">
        <v>55</v>
      </c>
      <c r="H82" s="9" t="s">
        <v>297</v>
      </c>
      <c r="I82" s="7">
        <v>71</v>
      </c>
      <c r="J82" s="7">
        <v>100</v>
      </c>
      <c r="K82" s="7">
        <v>1</v>
      </c>
      <c r="L82" s="36">
        <f>I82/J82</f>
        <v>0.71</v>
      </c>
      <c r="M82" s="10">
        <v>7</v>
      </c>
      <c r="N82" s="10">
        <v>1</v>
      </c>
      <c r="O82" s="7">
        <v>71</v>
      </c>
      <c r="P82" s="12">
        <v>1</v>
      </c>
      <c r="S82" s="7">
        <v>4</v>
      </c>
      <c r="T82" s="7">
        <v>3</v>
      </c>
      <c r="U82" s="7">
        <v>3</v>
      </c>
      <c r="V82" s="7">
        <v>2</v>
      </c>
      <c r="W82" s="7">
        <v>3</v>
      </c>
      <c r="X82" s="7">
        <v>3</v>
      </c>
      <c r="Y82" s="7">
        <v>5</v>
      </c>
      <c r="Z82" s="7">
        <v>4</v>
      </c>
      <c r="AA82" s="7">
        <v>3</v>
      </c>
      <c r="AB82" s="7">
        <v>3</v>
      </c>
      <c r="AC82" s="7">
        <v>5</v>
      </c>
      <c r="AD82" s="7">
        <v>2</v>
      </c>
      <c r="AE82" s="7">
        <v>2</v>
      </c>
      <c r="AF82" s="7">
        <v>5</v>
      </c>
      <c r="AG82" s="7">
        <v>1</v>
      </c>
      <c r="AH82" s="7">
        <v>4</v>
      </c>
      <c r="AI82" s="7">
        <v>5</v>
      </c>
      <c r="AJ82" s="7">
        <v>2</v>
      </c>
      <c r="AK82" s="7">
        <v>2</v>
      </c>
      <c r="AL82" s="7">
        <v>2</v>
      </c>
      <c r="AM82" s="7">
        <v>2</v>
      </c>
      <c r="AN82" s="7">
        <v>4</v>
      </c>
      <c r="AO82" s="7">
        <v>3</v>
      </c>
      <c r="AP82" s="7">
        <v>2</v>
      </c>
      <c r="AQ82" s="7">
        <v>1</v>
      </c>
      <c r="AR82" s="7">
        <v>2</v>
      </c>
      <c r="AS82" s="7">
        <v>3</v>
      </c>
      <c r="AT82" s="7">
        <v>4</v>
      </c>
      <c r="AU82" s="7">
        <v>1</v>
      </c>
      <c r="AV82" s="7">
        <v>1</v>
      </c>
      <c r="AW82" s="7">
        <v>2</v>
      </c>
      <c r="AX82" s="7">
        <v>3</v>
      </c>
      <c r="AY82" s="7">
        <v>3</v>
      </c>
      <c r="AZ82" s="34">
        <f>AVERAGE(AH82,AI82,AT82,AV82)</f>
        <v>3.5</v>
      </c>
      <c r="BA82" s="34">
        <f>AVERAGE(AJ82,AM82,AN82,AW82)</f>
        <v>2.5</v>
      </c>
      <c r="BB82" s="34">
        <f>AVERAGE(AK82,AP82,AR82,AX82)</f>
        <v>2.25</v>
      </c>
      <c r="BC82" s="34">
        <f>AVERAGE(AL82,AO82,AQ82,AS82,AY82)</f>
        <v>2.4</v>
      </c>
      <c r="BD82" s="34">
        <f>AVERAGE(AZ:AZ)</f>
        <v>3.41</v>
      </c>
      <c r="BE82" s="34">
        <f>AVERAGE(BA:BA)</f>
        <v>2.4966666666666666</v>
      </c>
      <c r="BF82" s="34">
        <f>AVERAGE(BB:BB)</f>
        <v>3.0133333333333332</v>
      </c>
      <c r="BG82" s="34">
        <f>AVERAGE(BC:BC)</f>
        <v>2.4390000000000009</v>
      </c>
      <c r="BH82" s="36">
        <f>STDEVP(AZ:AZ)</f>
        <v>0.731596427911819</v>
      </c>
      <c r="BI82" s="36">
        <f>STDEVP(BA:BA)</f>
        <v>0.82208407247812687</v>
      </c>
      <c r="BJ82" s="36">
        <f>STDEVP(BB:BB)</f>
        <v>0.87501746014325654</v>
      </c>
      <c r="BK82" s="36">
        <f>STDEVP(BC:BC)</f>
        <v>0.68134352569023027</v>
      </c>
      <c r="BL82" s="36">
        <f>(AZ82-BD82)/BH82</f>
        <v>0.12301864329338656</v>
      </c>
      <c r="BM82" s="36">
        <f>(BA82-BE82)/BI82</f>
        <v>4.0547353305182788E-3</v>
      </c>
      <c r="BN82" s="36">
        <f>(BB82-BF82)/BJ82</f>
        <v>-0.87236354484670675</v>
      </c>
      <c r="BO82" s="36">
        <f>(BC82-BG82)/BK82</f>
        <v>-5.7239848225595684E-2</v>
      </c>
      <c r="BP82" s="7">
        <v>2</v>
      </c>
      <c r="BQ82" s="7">
        <v>2</v>
      </c>
      <c r="BR82" s="7">
        <v>2</v>
      </c>
      <c r="BS82" s="7">
        <v>2</v>
      </c>
    </row>
    <row r="83" spans="1:71">
      <c r="A83" s="6" t="s">
        <v>238</v>
      </c>
      <c r="B83" s="15" t="s">
        <v>230</v>
      </c>
      <c r="C83" s="16">
        <v>132</v>
      </c>
      <c r="D83" s="17">
        <v>2</v>
      </c>
      <c r="E83" s="17">
        <v>19</v>
      </c>
      <c r="F83" s="13">
        <v>41571</v>
      </c>
      <c r="G83" s="18" t="s">
        <v>180</v>
      </c>
      <c r="H83" s="18" t="s">
        <v>297</v>
      </c>
      <c r="I83" s="17">
        <v>67</v>
      </c>
      <c r="J83" s="17">
        <v>100</v>
      </c>
      <c r="K83" s="7">
        <v>1</v>
      </c>
      <c r="L83" s="36">
        <f>I83/J83</f>
        <v>0.67</v>
      </c>
      <c r="M83" s="10">
        <v>6</v>
      </c>
      <c r="N83" s="10">
        <v>1</v>
      </c>
      <c r="O83" s="17"/>
      <c r="P83" s="12">
        <v>2</v>
      </c>
      <c r="Q83" s="17">
        <v>87</v>
      </c>
      <c r="S83" s="17">
        <v>3</v>
      </c>
      <c r="T83" s="17">
        <v>4</v>
      </c>
      <c r="U83" s="17">
        <v>4</v>
      </c>
      <c r="V83" s="17">
        <v>3</v>
      </c>
      <c r="W83" s="17">
        <v>3</v>
      </c>
      <c r="X83" s="17">
        <v>4</v>
      </c>
      <c r="Y83" s="17">
        <v>4</v>
      </c>
      <c r="Z83" s="17">
        <v>3</v>
      </c>
      <c r="AA83" s="17">
        <v>3</v>
      </c>
      <c r="AB83" s="17">
        <v>4</v>
      </c>
      <c r="AC83" s="17">
        <v>3</v>
      </c>
      <c r="AD83" s="17">
        <v>3</v>
      </c>
      <c r="AE83" s="17">
        <v>3</v>
      </c>
      <c r="AF83" s="17">
        <v>4</v>
      </c>
      <c r="AG83" s="17">
        <v>3</v>
      </c>
      <c r="AH83" s="17">
        <v>3</v>
      </c>
      <c r="AI83" s="17">
        <v>3</v>
      </c>
      <c r="AJ83" s="17">
        <v>2</v>
      </c>
      <c r="AK83" s="17">
        <v>2</v>
      </c>
      <c r="AL83" s="17">
        <v>3</v>
      </c>
      <c r="AM83" s="17">
        <v>3</v>
      </c>
      <c r="AN83" s="17">
        <v>2</v>
      </c>
      <c r="AO83" s="17">
        <v>3</v>
      </c>
      <c r="AP83" s="17">
        <v>4</v>
      </c>
      <c r="AQ83" s="17">
        <v>2</v>
      </c>
      <c r="AR83" s="17">
        <v>2</v>
      </c>
      <c r="AS83" s="17">
        <v>3</v>
      </c>
      <c r="AT83" s="17">
        <v>3</v>
      </c>
      <c r="AU83" s="17">
        <v>2</v>
      </c>
      <c r="AV83" s="17">
        <v>2</v>
      </c>
      <c r="AW83" s="17">
        <v>2</v>
      </c>
      <c r="AX83" s="17">
        <v>3</v>
      </c>
      <c r="AY83" s="17">
        <v>1</v>
      </c>
      <c r="AZ83" s="34">
        <f>AVERAGE(AH83,AI83,AT83,AV83)</f>
        <v>2.75</v>
      </c>
      <c r="BA83" s="34">
        <f>AVERAGE(AJ83,AM83,AN83,AW83)</f>
        <v>2.25</v>
      </c>
      <c r="BB83" s="34">
        <f>AVERAGE(AK83,AP83,AR83,AX83)</f>
        <v>2.75</v>
      </c>
      <c r="BC83" s="34">
        <f>AVERAGE(AL83,AO83,AQ83,AS83,AY83)</f>
        <v>2.4</v>
      </c>
      <c r="BD83" s="34">
        <f>AVERAGE(AZ:AZ)</f>
        <v>3.41</v>
      </c>
      <c r="BE83" s="34">
        <f>AVERAGE(BA:BA)</f>
        <v>2.4966666666666666</v>
      </c>
      <c r="BF83" s="34">
        <f>AVERAGE(BB:BB)</f>
        <v>3.0133333333333332</v>
      </c>
      <c r="BG83" s="34">
        <f>AVERAGE(BC:BC)</f>
        <v>2.4390000000000009</v>
      </c>
      <c r="BH83" s="36">
        <f>STDEVP(AZ:AZ)</f>
        <v>0.731596427911819</v>
      </c>
      <c r="BI83" s="36">
        <f>STDEVP(BA:BA)</f>
        <v>0.82208407247812687</v>
      </c>
      <c r="BJ83" s="36">
        <f>STDEVP(BB:BB)</f>
        <v>0.87501746014325654</v>
      </c>
      <c r="BK83" s="36">
        <f>STDEVP(BC:BC)</f>
        <v>0.68134352569023027</v>
      </c>
      <c r="BL83" s="36">
        <f>(AZ83-BD83)/BH83</f>
        <v>-0.90213671748483637</v>
      </c>
      <c r="BM83" s="36">
        <f>(BA83-BE83)/BI83</f>
        <v>-0.30005041445834557</v>
      </c>
      <c r="BN83" s="36">
        <f>(BB83-BF83)/BJ83</f>
        <v>-0.30094637573314326</v>
      </c>
      <c r="BO83" s="36">
        <f>(BC83-BG83)/BK83</f>
        <v>-5.7239848225595684E-2</v>
      </c>
      <c r="BP83" s="7">
        <v>2</v>
      </c>
      <c r="BQ83" s="7">
        <v>2</v>
      </c>
      <c r="BR83" s="7">
        <v>2</v>
      </c>
      <c r="BS83" s="7">
        <v>2</v>
      </c>
    </row>
    <row r="84" spans="1:71">
      <c r="A84" s="6" t="s">
        <v>237</v>
      </c>
      <c r="B84" s="7" t="s">
        <v>48</v>
      </c>
      <c r="C84" s="7">
        <v>12</v>
      </c>
      <c r="D84" s="7">
        <v>2</v>
      </c>
      <c r="E84" s="7">
        <v>19</v>
      </c>
      <c r="F84" s="8">
        <v>291</v>
      </c>
      <c r="G84" s="9" t="s">
        <v>49</v>
      </c>
      <c r="H84" s="9" t="s">
        <v>283</v>
      </c>
      <c r="I84" s="7">
        <v>100</v>
      </c>
      <c r="J84" s="7">
        <v>100</v>
      </c>
      <c r="K84" s="7">
        <v>1</v>
      </c>
      <c r="L84" s="36">
        <f>I84/J84</f>
        <v>1</v>
      </c>
      <c r="M84" s="10">
        <v>10</v>
      </c>
      <c r="N84" s="10">
        <v>2</v>
      </c>
      <c r="O84" s="7">
        <v>80</v>
      </c>
      <c r="P84" s="12">
        <v>2</v>
      </c>
      <c r="S84" s="7">
        <v>4</v>
      </c>
      <c r="T84" s="7">
        <v>5</v>
      </c>
      <c r="U84" s="7">
        <v>4</v>
      </c>
      <c r="V84" s="7">
        <v>1</v>
      </c>
      <c r="W84" s="7">
        <v>3</v>
      </c>
      <c r="X84" s="7">
        <v>5</v>
      </c>
      <c r="Y84" s="7">
        <v>4</v>
      </c>
      <c r="Z84" s="7">
        <v>2</v>
      </c>
      <c r="AA84" s="7">
        <v>4</v>
      </c>
      <c r="AB84" s="7">
        <v>5</v>
      </c>
      <c r="AC84" s="7">
        <v>4</v>
      </c>
      <c r="AD84" s="7">
        <v>4</v>
      </c>
      <c r="AE84" s="7">
        <v>2</v>
      </c>
      <c r="AF84" s="7">
        <v>4</v>
      </c>
      <c r="AG84" s="7">
        <v>3</v>
      </c>
      <c r="AH84" s="7">
        <v>4</v>
      </c>
      <c r="AI84" s="7">
        <v>5</v>
      </c>
      <c r="AJ84" s="7">
        <v>2</v>
      </c>
      <c r="AK84" s="7">
        <v>2</v>
      </c>
      <c r="AL84" s="7">
        <v>3</v>
      </c>
      <c r="AM84" s="7">
        <v>1</v>
      </c>
      <c r="AN84" s="7">
        <v>1</v>
      </c>
      <c r="AO84" s="7">
        <v>2</v>
      </c>
      <c r="AP84" s="7">
        <v>1</v>
      </c>
      <c r="AQ84" s="7">
        <v>2</v>
      </c>
      <c r="AR84" s="7">
        <v>4</v>
      </c>
      <c r="AS84" s="7">
        <v>4</v>
      </c>
      <c r="AT84" s="7">
        <v>3</v>
      </c>
      <c r="AU84" s="7">
        <v>1</v>
      </c>
      <c r="AV84" s="7">
        <v>4</v>
      </c>
      <c r="AW84" s="7">
        <v>1</v>
      </c>
      <c r="AX84" s="7">
        <v>2</v>
      </c>
      <c r="AY84" s="7">
        <v>1</v>
      </c>
      <c r="AZ84" s="34">
        <f>AVERAGE(AH84,AI84,AT84,AV84)</f>
        <v>4</v>
      </c>
      <c r="BA84" s="34">
        <f>AVERAGE(AJ84,AM84,AN84,AW84)</f>
        <v>1.25</v>
      </c>
      <c r="BB84" s="34">
        <f>AVERAGE(AK84,AP84,AR84,AX84)</f>
        <v>2.25</v>
      </c>
      <c r="BC84" s="34">
        <f>AVERAGE(AL84,AO84,AQ84,AS84,AY84)</f>
        <v>2.4</v>
      </c>
      <c r="BD84" s="34">
        <f>AVERAGE(AZ:AZ)</f>
        <v>3.41</v>
      </c>
      <c r="BE84" s="34">
        <f>AVERAGE(BA:BA)</f>
        <v>2.4966666666666666</v>
      </c>
      <c r="BF84" s="34">
        <f>AVERAGE(BB:BB)</f>
        <v>3.0133333333333332</v>
      </c>
      <c r="BG84" s="34">
        <f>AVERAGE(BC:BC)</f>
        <v>2.4390000000000009</v>
      </c>
      <c r="BH84" s="36">
        <f>STDEVP(AZ:AZ)</f>
        <v>0.731596427911819</v>
      </c>
      <c r="BI84" s="36">
        <f>STDEVP(BA:BA)</f>
        <v>0.82208407247812687</v>
      </c>
      <c r="BJ84" s="36">
        <f>STDEVP(BB:BB)</f>
        <v>0.87501746014325654</v>
      </c>
      <c r="BK84" s="36">
        <f>STDEVP(BC:BC)</f>
        <v>0.68134352569023027</v>
      </c>
      <c r="BL84" s="36">
        <f>(AZ84-BD84)/BH84</f>
        <v>0.80645555047886852</v>
      </c>
      <c r="BM84" s="36">
        <f>(BA84-BE84)/BI84</f>
        <v>-1.5164710136138011</v>
      </c>
      <c r="BN84" s="36">
        <f>(BB84-BF84)/BJ84</f>
        <v>-0.87236354484670675</v>
      </c>
      <c r="BO84" s="36">
        <f>(BC84-BG84)/BK84</f>
        <v>-5.7239848225595684E-2</v>
      </c>
      <c r="BP84" s="7">
        <v>2</v>
      </c>
      <c r="BQ84" s="7">
        <v>1</v>
      </c>
      <c r="BR84" s="7">
        <v>2</v>
      </c>
      <c r="BS84" s="7">
        <v>2</v>
      </c>
    </row>
    <row r="85" spans="1:71">
      <c r="A85" s="6" t="s">
        <v>237</v>
      </c>
      <c r="B85" s="7" t="s">
        <v>137</v>
      </c>
      <c r="C85" s="7">
        <v>61</v>
      </c>
      <c r="D85" s="7">
        <v>2</v>
      </c>
      <c r="E85" s="7">
        <v>21</v>
      </c>
      <c r="F85" s="8">
        <v>41564</v>
      </c>
      <c r="G85" s="9" t="s">
        <v>43</v>
      </c>
      <c r="H85" s="9" t="s">
        <v>283</v>
      </c>
      <c r="I85" s="7">
        <v>64</v>
      </c>
      <c r="J85" s="7">
        <v>100</v>
      </c>
      <c r="K85" s="7">
        <v>1</v>
      </c>
      <c r="L85" s="36">
        <f>I85/J85</f>
        <v>0.64</v>
      </c>
      <c r="M85" s="10">
        <v>6</v>
      </c>
      <c r="N85" s="10">
        <v>1</v>
      </c>
      <c r="O85" s="7">
        <v>84</v>
      </c>
      <c r="P85" s="12">
        <v>2</v>
      </c>
      <c r="S85" s="7">
        <v>3</v>
      </c>
      <c r="T85" s="7">
        <v>1</v>
      </c>
      <c r="U85" s="7">
        <v>4</v>
      </c>
      <c r="V85" s="7">
        <v>1</v>
      </c>
      <c r="W85" s="7">
        <v>3</v>
      </c>
      <c r="X85" s="7">
        <v>5</v>
      </c>
      <c r="Y85" s="7">
        <v>5</v>
      </c>
      <c r="Z85" s="7">
        <v>4</v>
      </c>
      <c r="AA85" s="7">
        <v>3</v>
      </c>
      <c r="AB85" s="7">
        <v>3</v>
      </c>
      <c r="AC85" s="7">
        <v>3</v>
      </c>
      <c r="AD85" s="7">
        <v>3</v>
      </c>
      <c r="AE85" s="7">
        <v>2</v>
      </c>
      <c r="AF85" s="7">
        <v>4</v>
      </c>
      <c r="AG85" s="7">
        <v>4</v>
      </c>
      <c r="AH85" s="7">
        <v>5</v>
      </c>
      <c r="AI85" s="7">
        <v>5</v>
      </c>
      <c r="AJ85" s="7">
        <v>2</v>
      </c>
      <c r="AK85" s="7">
        <v>4</v>
      </c>
      <c r="AL85" s="7">
        <v>1</v>
      </c>
      <c r="AM85" s="7">
        <v>1</v>
      </c>
      <c r="AN85" s="7">
        <v>2</v>
      </c>
      <c r="AO85" s="7">
        <v>2</v>
      </c>
      <c r="AP85" s="7">
        <v>3</v>
      </c>
      <c r="AQ85" s="7">
        <v>4</v>
      </c>
      <c r="AR85" s="7">
        <v>1</v>
      </c>
      <c r="AS85" s="7">
        <v>3</v>
      </c>
      <c r="AT85" s="7">
        <v>3</v>
      </c>
      <c r="AU85" s="7">
        <v>1</v>
      </c>
      <c r="AV85" s="7">
        <v>2</v>
      </c>
      <c r="AW85" s="7">
        <v>3</v>
      </c>
      <c r="AX85" s="7">
        <v>3</v>
      </c>
      <c r="AY85" s="7">
        <v>2</v>
      </c>
      <c r="AZ85" s="34">
        <f>AVERAGE(AH85,AI85,AT85,AV85)</f>
        <v>3.75</v>
      </c>
      <c r="BA85" s="34">
        <f>AVERAGE(AJ85,AM85,AN85,AW85)</f>
        <v>2</v>
      </c>
      <c r="BB85" s="34">
        <f>AVERAGE(AK85,AP85,AR85,AX85)</f>
        <v>2.75</v>
      </c>
      <c r="BC85" s="34">
        <f>AVERAGE(AL85,AO85,AQ85,AS85,AY85)</f>
        <v>2.4</v>
      </c>
      <c r="BD85" s="34">
        <f>AVERAGE(AZ:AZ)</f>
        <v>3.41</v>
      </c>
      <c r="BE85" s="34">
        <f>AVERAGE(BA:BA)</f>
        <v>2.4966666666666666</v>
      </c>
      <c r="BF85" s="34">
        <f>AVERAGE(BB:BB)</f>
        <v>3.0133333333333332</v>
      </c>
      <c r="BG85" s="34">
        <f>AVERAGE(BC:BC)</f>
        <v>2.4390000000000009</v>
      </c>
      <c r="BH85" s="36">
        <f>STDEVP(AZ:AZ)</f>
        <v>0.731596427911819</v>
      </c>
      <c r="BI85" s="36">
        <f>STDEVP(BA:BA)</f>
        <v>0.82208407247812687</v>
      </c>
      <c r="BJ85" s="36">
        <f>STDEVP(BB:BB)</f>
        <v>0.87501746014325654</v>
      </c>
      <c r="BK85" s="36">
        <f>STDEVP(BC:BC)</f>
        <v>0.68134352569023027</v>
      </c>
      <c r="BL85" s="36">
        <f>(AZ85-BD85)/BH85</f>
        <v>0.46473709688612758</v>
      </c>
      <c r="BM85" s="36">
        <f>(BA85-BE85)/BI85</f>
        <v>-0.60415556424720951</v>
      </c>
      <c r="BN85" s="36">
        <f>(BB85-BF85)/BJ85</f>
        <v>-0.30094637573314326</v>
      </c>
      <c r="BO85" s="36">
        <f>(BC85-BG85)/BK85</f>
        <v>-5.7239848225595684E-2</v>
      </c>
      <c r="BP85" s="7">
        <v>2</v>
      </c>
      <c r="BQ85" s="7">
        <v>2</v>
      </c>
      <c r="BR85" s="7">
        <v>2</v>
      </c>
      <c r="BS85" s="7">
        <v>2</v>
      </c>
    </row>
    <row r="86" spans="1:71">
      <c r="A86" s="7" t="s">
        <v>238</v>
      </c>
      <c r="B86" s="7" t="s">
        <v>317</v>
      </c>
      <c r="C86" s="7">
        <v>141</v>
      </c>
      <c r="D86" s="7">
        <v>2</v>
      </c>
      <c r="E86" s="7">
        <v>19</v>
      </c>
      <c r="F86" s="8">
        <v>41571</v>
      </c>
      <c r="G86" s="9" t="s">
        <v>318</v>
      </c>
      <c r="H86" s="9" t="s">
        <v>283</v>
      </c>
      <c r="I86" s="7">
        <v>66</v>
      </c>
      <c r="J86" s="7">
        <v>100</v>
      </c>
      <c r="K86" s="7">
        <v>1</v>
      </c>
      <c r="L86" s="36">
        <f>I86/J86</f>
        <v>0.66</v>
      </c>
      <c r="M86" s="10">
        <v>6</v>
      </c>
      <c r="N86" s="10">
        <v>1</v>
      </c>
      <c r="O86" s="7">
        <v>69</v>
      </c>
      <c r="P86" s="12">
        <v>1</v>
      </c>
      <c r="S86" s="7">
        <v>3</v>
      </c>
      <c r="T86" s="7">
        <v>2</v>
      </c>
      <c r="U86" s="7">
        <v>2</v>
      </c>
      <c r="V86" s="7">
        <v>2</v>
      </c>
      <c r="W86" s="7">
        <v>4</v>
      </c>
      <c r="X86" s="7">
        <v>4</v>
      </c>
      <c r="Y86" s="7">
        <v>4</v>
      </c>
      <c r="Z86" s="7">
        <v>5</v>
      </c>
      <c r="AA86" s="7">
        <v>4</v>
      </c>
      <c r="AB86" s="7">
        <v>4</v>
      </c>
      <c r="AC86" s="7">
        <v>2</v>
      </c>
      <c r="AD86" s="7">
        <v>4</v>
      </c>
      <c r="AE86" s="7">
        <v>5</v>
      </c>
      <c r="AF86" s="7">
        <v>2</v>
      </c>
      <c r="AG86" s="7">
        <v>3</v>
      </c>
      <c r="AH86" s="7">
        <v>4</v>
      </c>
      <c r="AI86" s="7">
        <v>3</v>
      </c>
      <c r="AJ86" s="7">
        <v>2</v>
      </c>
      <c r="AK86" s="7">
        <v>5</v>
      </c>
      <c r="AL86" s="7">
        <v>1</v>
      </c>
      <c r="AM86" s="7">
        <v>1</v>
      </c>
      <c r="AN86" s="7">
        <v>3</v>
      </c>
      <c r="AO86" s="7">
        <v>4</v>
      </c>
      <c r="AP86" s="7">
        <v>3</v>
      </c>
      <c r="AQ86" s="7">
        <v>2</v>
      </c>
      <c r="AR86" s="7">
        <v>3</v>
      </c>
      <c r="AS86" s="7">
        <v>2</v>
      </c>
      <c r="AT86" s="7">
        <v>3</v>
      </c>
      <c r="AU86" s="7">
        <v>1</v>
      </c>
      <c r="AV86" s="7">
        <v>2</v>
      </c>
      <c r="AW86" s="7">
        <v>1</v>
      </c>
      <c r="AX86" s="7">
        <v>2</v>
      </c>
      <c r="AY86" s="7">
        <v>3</v>
      </c>
      <c r="AZ86" s="34">
        <f>AVERAGE(AH86,AI86,AT86,AV86)</f>
        <v>3</v>
      </c>
      <c r="BA86" s="34">
        <f>AVERAGE(AJ86,AM86,AN86,AW86)</f>
        <v>1.75</v>
      </c>
      <c r="BB86" s="34">
        <f>AVERAGE(AK86,AP86,AR86,AX86)</f>
        <v>3.25</v>
      </c>
      <c r="BC86" s="34">
        <f>AVERAGE(AL86,AO86,AQ86,AS86,AY86)</f>
        <v>2.4</v>
      </c>
      <c r="BD86" s="34">
        <f>AVERAGE(AZ:AZ)</f>
        <v>3.41</v>
      </c>
      <c r="BE86" s="34">
        <f>AVERAGE(BA:BA)</f>
        <v>2.4966666666666666</v>
      </c>
      <c r="BF86" s="34">
        <f>AVERAGE(BB:BB)</f>
        <v>3.0133333333333332</v>
      </c>
      <c r="BG86" s="34">
        <f>AVERAGE(BC:BC)</f>
        <v>2.4390000000000009</v>
      </c>
      <c r="BH86" s="36">
        <f>STDEVP(AZ:AZ)</f>
        <v>0.731596427911819</v>
      </c>
      <c r="BI86" s="36">
        <f>STDEVP(BA:BA)</f>
        <v>0.82208407247812687</v>
      </c>
      <c r="BJ86" s="36">
        <f>STDEVP(BB:BB)</f>
        <v>0.87501746014325654</v>
      </c>
      <c r="BK86" s="36">
        <f>STDEVP(BC:BC)</f>
        <v>0.68134352569023027</v>
      </c>
      <c r="BL86" s="36">
        <f>(AZ86-BD86)/BH86</f>
        <v>-0.56041826389209537</v>
      </c>
      <c r="BM86" s="36">
        <f>(BA86-BE86)/BI86</f>
        <v>-0.90826071403607334</v>
      </c>
      <c r="BN86" s="36">
        <f>(BB86-BF86)/BJ86</f>
        <v>0.27047079338042018</v>
      </c>
      <c r="BO86" s="36">
        <f>(BC86-BG86)/BK86</f>
        <v>-5.7239848225595684E-2</v>
      </c>
      <c r="BP86" s="7">
        <v>2</v>
      </c>
      <c r="BQ86" s="7">
        <v>2</v>
      </c>
      <c r="BR86" s="7">
        <v>2</v>
      </c>
      <c r="BS86" s="7">
        <v>2</v>
      </c>
    </row>
    <row r="87" spans="1:71">
      <c r="A87" s="6" t="s">
        <v>237</v>
      </c>
      <c r="B87" s="7" t="s">
        <v>301</v>
      </c>
      <c r="C87" s="7">
        <v>40</v>
      </c>
      <c r="D87" s="7">
        <v>2</v>
      </c>
      <c r="E87" s="7">
        <v>19</v>
      </c>
      <c r="F87" s="8">
        <v>41564</v>
      </c>
      <c r="G87" s="9" t="s">
        <v>83</v>
      </c>
      <c r="H87" s="9" t="s">
        <v>289</v>
      </c>
      <c r="I87" s="7">
        <v>83</v>
      </c>
      <c r="J87" s="7">
        <v>100</v>
      </c>
      <c r="K87" s="7">
        <v>1</v>
      </c>
      <c r="L87" s="36">
        <f>I87/J87</f>
        <v>0.83</v>
      </c>
      <c r="M87" s="10">
        <v>8</v>
      </c>
      <c r="N87" s="10">
        <v>2</v>
      </c>
      <c r="O87" s="7">
        <v>94</v>
      </c>
      <c r="P87" s="12">
        <v>2</v>
      </c>
      <c r="Q87" s="7">
        <v>86</v>
      </c>
      <c r="R87" s="7">
        <f>O87-Q87</f>
        <v>8</v>
      </c>
      <c r="S87" s="7">
        <v>4</v>
      </c>
      <c r="T87" s="7">
        <v>4</v>
      </c>
      <c r="U87" s="7">
        <v>2</v>
      </c>
      <c r="V87" s="7">
        <v>2</v>
      </c>
      <c r="W87" s="7">
        <v>3</v>
      </c>
      <c r="X87" s="7">
        <v>4</v>
      </c>
      <c r="Y87" s="7">
        <v>4</v>
      </c>
      <c r="Z87" s="7">
        <v>3</v>
      </c>
      <c r="AA87" s="7">
        <v>4</v>
      </c>
      <c r="AB87" s="7">
        <v>4</v>
      </c>
      <c r="AC87" s="7">
        <v>2</v>
      </c>
      <c r="AD87" s="7">
        <v>4</v>
      </c>
      <c r="AE87" s="7">
        <v>3</v>
      </c>
      <c r="AF87" s="7">
        <v>1</v>
      </c>
      <c r="AG87" s="7">
        <v>4</v>
      </c>
      <c r="AH87" s="7">
        <v>3</v>
      </c>
      <c r="AI87" s="7">
        <v>4</v>
      </c>
      <c r="AJ87" s="7">
        <v>1</v>
      </c>
      <c r="AK87" s="7">
        <v>5</v>
      </c>
      <c r="AL87" s="7">
        <v>2</v>
      </c>
      <c r="AM87" s="7">
        <v>2</v>
      </c>
      <c r="AN87" s="7">
        <v>2</v>
      </c>
      <c r="AO87" s="7">
        <v>3</v>
      </c>
      <c r="AP87" s="7">
        <v>4</v>
      </c>
      <c r="AQ87" s="7">
        <v>2</v>
      </c>
      <c r="AR87" s="7">
        <v>1</v>
      </c>
      <c r="AS87" s="7">
        <v>2</v>
      </c>
      <c r="AT87" s="7">
        <v>1</v>
      </c>
      <c r="AU87" s="7">
        <v>2</v>
      </c>
      <c r="AV87" s="7">
        <v>2</v>
      </c>
      <c r="AW87" s="7">
        <v>2</v>
      </c>
      <c r="AX87" s="7">
        <v>3</v>
      </c>
      <c r="AY87" s="7">
        <v>4</v>
      </c>
      <c r="AZ87" s="34">
        <f>AVERAGE(AH87,AI87,AT87,AV87)</f>
        <v>2.5</v>
      </c>
      <c r="BA87" s="34">
        <f>AVERAGE(AJ87,AM87,AN87,AW87)</f>
        <v>1.75</v>
      </c>
      <c r="BB87" s="34">
        <f>AVERAGE(AK87,AP87,AR87,AX87)</f>
        <v>3.25</v>
      </c>
      <c r="BC87" s="34">
        <f>AVERAGE(AL87,AO87,AQ87,AS87,AY87)</f>
        <v>2.6</v>
      </c>
      <c r="BD87" s="34">
        <f>AVERAGE(AZ:AZ)</f>
        <v>3.41</v>
      </c>
      <c r="BE87" s="34">
        <f>AVERAGE(BA:BA)</f>
        <v>2.4966666666666666</v>
      </c>
      <c r="BF87" s="34">
        <f>AVERAGE(BB:BB)</f>
        <v>3.0133333333333332</v>
      </c>
      <c r="BG87" s="34">
        <f>AVERAGE(BC:BC)</f>
        <v>2.4390000000000009</v>
      </c>
      <c r="BH87" s="36">
        <f>STDEVP(AZ:AZ)</f>
        <v>0.731596427911819</v>
      </c>
      <c r="BI87" s="36">
        <f>STDEVP(BA:BA)</f>
        <v>0.82208407247812687</v>
      </c>
      <c r="BJ87" s="36">
        <f>STDEVP(BB:BB)</f>
        <v>0.87501746014325654</v>
      </c>
      <c r="BK87" s="36">
        <f>STDEVP(BC:BC)</f>
        <v>0.68134352569023027</v>
      </c>
      <c r="BL87" s="36">
        <f>(AZ87-BD87)/BH87</f>
        <v>-1.2438551710775774</v>
      </c>
      <c r="BM87" s="36">
        <f>(BA87-BE87)/BI87</f>
        <v>-0.90826071403607334</v>
      </c>
      <c r="BN87" s="36">
        <f>(BB87-BF87)/BJ87</f>
        <v>0.27047079338042018</v>
      </c>
      <c r="BO87" s="36">
        <f>(BC87-BG87)/BK87</f>
        <v>0.23629783498257978</v>
      </c>
      <c r="BP87" s="7">
        <v>1</v>
      </c>
      <c r="BQ87" s="7">
        <v>2</v>
      </c>
      <c r="BR87" s="7">
        <v>2</v>
      </c>
      <c r="BS87" s="7">
        <v>2</v>
      </c>
    </row>
    <row r="88" spans="1:71">
      <c r="A88" s="6" t="s">
        <v>238</v>
      </c>
      <c r="B88" s="10" t="s">
        <v>228</v>
      </c>
      <c r="C88" s="11">
        <v>129</v>
      </c>
      <c r="D88" s="12">
        <v>2</v>
      </c>
      <c r="E88" s="12">
        <v>20</v>
      </c>
      <c r="F88" s="13">
        <v>41571</v>
      </c>
      <c r="G88" s="14" t="s">
        <v>167</v>
      </c>
      <c r="H88" s="14" t="s">
        <v>284</v>
      </c>
      <c r="I88" s="12">
        <v>62</v>
      </c>
      <c r="J88" s="12">
        <v>100</v>
      </c>
      <c r="K88" s="7">
        <v>1</v>
      </c>
      <c r="L88" s="36">
        <f>I88/J88</f>
        <v>0.62</v>
      </c>
      <c r="M88" s="10">
        <v>6</v>
      </c>
      <c r="N88" s="10">
        <v>1</v>
      </c>
      <c r="O88" s="12">
        <v>79</v>
      </c>
      <c r="P88" s="12">
        <v>2</v>
      </c>
      <c r="Q88" s="12">
        <v>72</v>
      </c>
      <c r="R88" s="7">
        <f>O88-Q88</f>
        <v>7</v>
      </c>
      <c r="S88" s="12">
        <v>3</v>
      </c>
      <c r="T88" s="12">
        <v>4</v>
      </c>
      <c r="U88" s="12">
        <v>1</v>
      </c>
      <c r="V88" s="12">
        <v>2</v>
      </c>
      <c r="W88" s="12">
        <v>4</v>
      </c>
      <c r="X88" s="12">
        <v>4</v>
      </c>
      <c r="Y88" s="12">
        <v>3</v>
      </c>
      <c r="Z88" s="12">
        <v>2</v>
      </c>
      <c r="AA88" s="12">
        <v>4</v>
      </c>
      <c r="AB88" s="12">
        <v>4</v>
      </c>
      <c r="AC88" s="12">
        <v>2</v>
      </c>
      <c r="AD88" s="12">
        <v>3</v>
      </c>
      <c r="AE88" s="12">
        <v>3</v>
      </c>
      <c r="AF88" s="12">
        <v>2</v>
      </c>
      <c r="AG88" s="12">
        <v>3</v>
      </c>
      <c r="AH88" s="12">
        <v>3</v>
      </c>
      <c r="AI88" s="12">
        <v>4</v>
      </c>
      <c r="AJ88" s="12">
        <v>1</v>
      </c>
      <c r="AK88" s="12">
        <v>2</v>
      </c>
      <c r="AL88" s="12">
        <v>2</v>
      </c>
      <c r="AM88" s="12">
        <v>2</v>
      </c>
      <c r="AN88" s="12">
        <v>1</v>
      </c>
      <c r="AO88" s="12">
        <v>3</v>
      </c>
      <c r="AP88" s="12">
        <v>1</v>
      </c>
      <c r="AQ88" s="12">
        <v>2</v>
      </c>
      <c r="AR88" s="12">
        <v>1</v>
      </c>
      <c r="AS88" s="12">
        <v>5</v>
      </c>
      <c r="AT88" s="12">
        <v>3</v>
      </c>
      <c r="AU88" s="12">
        <v>1</v>
      </c>
      <c r="AV88" s="12">
        <v>3</v>
      </c>
      <c r="AW88" s="12">
        <v>4</v>
      </c>
      <c r="AX88" s="12">
        <v>1</v>
      </c>
      <c r="AY88" s="12">
        <v>1</v>
      </c>
      <c r="AZ88" s="34">
        <f>AVERAGE(AH88,AI88,AT88,AV88)</f>
        <v>3.25</v>
      </c>
      <c r="BA88" s="34">
        <f>AVERAGE(AJ88,AM88,AN88,AW88)</f>
        <v>2</v>
      </c>
      <c r="BB88" s="34">
        <f>AVERAGE(AK88,AP88,AR88,AX88)</f>
        <v>1.25</v>
      </c>
      <c r="BC88" s="34">
        <f>AVERAGE(AL88,AO88,AQ88,AS88,AY88)</f>
        <v>2.6</v>
      </c>
      <c r="BD88" s="34">
        <f>AVERAGE(AZ:AZ)</f>
        <v>3.41</v>
      </c>
      <c r="BE88" s="34">
        <f>AVERAGE(BA:BA)</f>
        <v>2.4966666666666666</v>
      </c>
      <c r="BF88" s="34">
        <f>AVERAGE(BB:BB)</f>
        <v>3.0133333333333332</v>
      </c>
      <c r="BG88" s="34">
        <f>AVERAGE(BC:BC)</f>
        <v>2.4390000000000009</v>
      </c>
      <c r="BH88" s="36">
        <f>STDEVP(AZ:AZ)</f>
        <v>0.731596427911819</v>
      </c>
      <c r="BI88" s="36">
        <f>STDEVP(BA:BA)</f>
        <v>0.82208407247812687</v>
      </c>
      <c r="BJ88" s="36">
        <f>STDEVP(BB:BB)</f>
        <v>0.87501746014325654</v>
      </c>
      <c r="BK88" s="36">
        <f>STDEVP(BC:BC)</f>
        <v>0.68134352569023027</v>
      </c>
      <c r="BL88" s="36">
        <f>(AZ88-BD88)/BH88</f>
        <v>-0.21869981029935442</v>
      </c>
      <c r="BM88" s="36">
        <f>(BA88-BE88)/BI88</f>
        <v>-0.60415556424720951</v>
      </c>
      <c r="BN88" s="36">
        <f>(BB88-BF88)/BJ88</f>
        <v>-2.0151978830738337</v>
      </c>
      <c r="BO88" s="36">
        <f>(BC88-BG88)/BK88</f>
        <v>0.23629783498257978</v>
      </c>
      <c r="BP88" s="7">
        <v>2</v>
      </c>
      <c r="BQ88" s="7">
        <v>2</v>
      </c>
      <c r="BR88" s="7">
        <v>1</v>
      </c>
      <c r="BS88" s="7">
        <v>2</v>
      </c>
    </row>
    <row r="89" spans="1:71">
      <c r="A89" s="6" t="s">
        <v>237</v>
      </c>
      <c r="B89" s="7" t="s">
        <v>40</v>
      </c>
      <c r="C89" s="7">
        <v>14</v>
      </c>
      <c r="D89" s="7">
        <v>2</v>
      </c>
      <c r="E89" s="7">
        <v>21</v>
      </c>
      <c r="F89" s="8">
        <v>41564</v>
      </c>
      <c r="G89" s="9" t="s">
        <v>41</v>
      </c>
      <c r="H89" s="9" t="s">
        <v>298</v>
      </c>
      <c r="I89" s="7">
        <v>77</v>
      </c>
      <c r="J89" s="7">
        <v>100</v>
      </c>
      <c r="K89" s="7">
        <v>1</v>
      </c>
      <c r="L89" s="36">
        <f>I89/J89</f>
        <v>0.77</v>
      </c>
      <c r="M89" s="10">
        <v>7</v>
      </c>
      <c r="N89" s="10">
        <v>2</v>
      </c>
      <c r="O89" s="7">
        <v>70</v>
      </c>
      <c r="P89" s="12">
        <v>1</v>
      </c>
      <c r="Q89" s="7">
        <v>66</v>
      </c>
      <c r="R89" s="7">
        <f>O89-Q89</f>
        <v>4</v>
      </c>
      <c r="S89" s="7">
        <v>4</v>
      </c>
      <c r="T89" s="7">
        <v>2</v>
      </c>
      <c r="U89" s="7">
        <v>4</v>
      </c>
      <c r="V89" s="7">
        <v>1</v>
      </c>
      <c r="W89" s="7">
        <v>5</v>
      </c>
      <c r="X89" s="7">
        <v>3</v>
      </c>
      <c r="Y89" s="7">
        <v>3</v>
      </c>
      <c r="Z89" s="7">
        <v>4</v>
      </c>
      <c r="AA89" s="7">
        <v>9</v>
      </c>
      <c r="AB89" s="7">
        <v>5</v>
      </c>
      <c r="AC89" s="7">
        <v>4</v>
      </c>
      <c r="AD89" s="7">
        <v>4</v>
      </c>
      <c r="AE89" s="7">
        <v>2</v>
      </c>
      <c r="AF89" s="7">
        <v>3</v>
      </c>
      <c r="AG89" s="7">
        <v>2</v>
      </c>
      <c r="AH89" s="7">
        <v>3</v>
      </c>
      <c r="AI89" s="7">
        <v>4</v>
      </c>
      <c r="AJ89" s="7">
        <v>2</v>
      </c>
      <c r="AK89" s="7">
        <v>1</v>
      </c>
      <c r="AL89" s="7">
        <v>1</v>
      </c>
      <c r="AM89" s="7">
        <v>2</v>
      </c>
      <c r="AN89" s="7">
        <v>5</v>
      </c>
      <c r="AO89" s="7">
        <v>2</v>
      </c>
      <c r="AP89" s="7">
        <v>4</v>
      </c>
      <c r="AQ89" s="7">
        <v>2</v>
      </c>
      <c r="AR89" s="7">
        <v>3</v>
      </c>
      <c r="AS89" s="7">
        <v>5</v>
      </c>
      <c r="AT89" s="7">
        <v>3</v>
      </c>
      <c r="AU89" s="7">
        <v>2</v>
      </c>
      <c r="AV89" s="7">
        <v>4</v>
      </c>
      <c r="AW89" s="7">
        <v>5</v>
      </c>
      <c r="AX89" s="7">
        <v>3</v>
      </c>
      <c r="AY89" s="7">
        <v>3</v>
      </c>
      <c r="AZ89" s="34">
        <f>AVERAGE(AH89,AI89,AT89,AV89)</f>
        <v>3.5</v>
      </c>
      <c r="BA89" s="34">
        <f>AVERAGE(AJ89,AM89,AN89,AW89)</f>
        <v>3.5</v>
      </c>
      <c r="BB89" s="34">
        <f>AVERAGE(AK89,AP89,AR89,AX89)</f>
        <v>2.75</v>
      </c>
      <c r="BC89" s="34">
        <f>AVERAGE(AL89,AO89,AQ89,AS89,AY89)</f>
        <v>2.6</v>
      </c>
      <c r="BD89" s="34">
        <f>AVERAGE(AZ:AZ)</f>
        <v>3.41</v>
      </c>
      <c r="BE89" s="34">
        <f>AVERAGE(BA:BA)</f>
        <v>2.4966666666666666</v>
      </c>
      <c r="BF89" s="34">
        <f>AVERAGE(BB:BB)</f>
        <v>3.0133333333333332</v>
      </c>
      <c r="BG89" s="34">
        <f>AVERAGE(BC:BC)</f>
        <v>2.4390000000000009</v>
      </c>
      <c r="BH89" s="36">
        <f>STDEVP(AZ:AZ)</f>
        <v>0.731596427911819</v>
      </c>
      <c r="BI89" s="36">
        <f>STDEVP(BA:BA)</f>
        <v>0.82208407247812687</v>
      </c>
      <c r="BJ89" s="36">
        <f>STDEVP(BB:BB)</f>
        <v>0.87501746014325654</v>
      </c>
      <c r="BK89" s="36">
        <f>STDEVP(BC:BC)</f>
        <v>0.68134352569023027</v>
      </c>
      <c r="BL89" s="36">
        <f>(AZ89-BD89)/BH89</f>
        <v>0.12301864329338656</v>
      </c>
      <c r="BM89" s="36">
        <f>(BA89-BE89)/BI89</f>
        <v>1.2204753344859738</v>
      </c>
      <c r="BN89" s="36">
        <f>(BB89-BF89)/BJ89</f>
        <v>-0.30094637573314326</v>
      </c>
      <c r="BO89" s="36">
        <f>(BC89-BG89)/BK89</f>
        <v>0.23629783498257978</v>
      </c>
      <c r="BP89" s="7">
        <v>2</v>
      </c>
      <c r="BQ89" s="7">
        <v>3</v>
      </c>
      <c r="BR89" s="7">
        <v>2</v>
      </c>
      <c r="BS89" s="7">
        <v>2</v>
      </c>
    </row>
    <row r="90" spans="1:71">
      <c r="A90" s="6" t="s">
        <v>238</v>
      </c>
      <c r="B90" s="15" t="s">
        <v>191</v>
      </c>
      <c r="C90" s="16">
        <v>104</v>
      </c>
      <c r="D90" s="17">
        <v>2</v>
      </c>
      <c r="E90" s="17">
        <v>19</v>
      </c>
      <c r="F90" s="13">
        <v>41571</v>
      </c>
      <c r="G90" s="18" t="s">
        <v>192</v>
      </c>
      <c r="H90" s="18" t="s">
        <v>289</v>
      </c>
      <c r="I90" s="17">
        <v>92</v>
      </c>
      <c r="J90" s="17">
        <v>100</v>
      </c>
      <c r="K90" s="7">
        <v>1</v>
      </c>
      <c r="L90" s="36">
        <f>I90/J90</f>
        <v>0.92</v>
      </c>
      <c r="M90" s="10">
        <v>9</v>
      </c>
      <c r="N90" s="10">
        <v>2</v>
      </c>
      <c r="O90" s="17">
        <v>66</v>
      </c>
      <c r="P90" s="12">
        <v>1</v>
      </c>
      <c r="Q90" s="17">
        <v>65</v>
      </c>
      <c r="R90" s="7">
        <f>O90-Q90</f>
        <v>1</v>
      </c>
      <c r="S90" s="17">
        <v>3</v>
      </c>
      <c r="T90" s="17">
        <v>3</v>
      </c>
      <c r="U90" s="17">
        <v>4</v>
      </c>
      <c r="V90" s="17">
        <v>2</v>
      </c>
      <c r="W90" s="17">
        <v>3</v>
      </c>
      <c r="X90" s="17">
        <v>4</v>
      </c>
      <c r="Y90" s="17">
        <v>3</v>
      </c>
      <c r="Z90" s="17">
        <v>4</v>
      </c>
      <c r="AA90" s="17">
        <v>3</v>
      </c>
      <c r="AB90" s="17">
        <v>3</v>
      </c>
      <c r="AC90" s="17">
        <v>4</v>
      </c>
      <c r="AD90" s="17">
        <v>2</v>
      </c>
      <c r="AE90" s="17">
        <v>3</v>
      </c>
      <c r="AF90" s="17">
        <v>3</v>
      </c>
      <c r="AG90" s="17">
        <v>3</v>
      </c>
      <c r="AH90" s="17">
        <v>3</v>
      </c>
      <c r="AI90" s="17">
        <v>2</v>
      </c>
      <c r="AJ90" s="17">
        <v>2</v>
      </c>
      <c r="AK90" s="17">
        <v>4</v>
      </c>
      <c r="AL90" s="17">
        <v>3</v>
      </c>
      <c r="AM90" s="17">
        <v>5</v>
      </c>
      <c r="AN90" s="17">
        <v>3</v>
      </c>
      <c r="AO90" s="17">
        <v>1</v>
      </c>
      <c r="AP90" s="17">
        <v>2</v>
      </c>
      <c r="AQ90" s="17">
        <v>2</v>
      </c>
      <c r="AR90" s="17">
        <v>2</v>
      </c>
      <c r="AS90" s="17">
        <v>2</v>
      </c>
      <c r="AT90" s="17">
        <v>1</v>
      </c>
      <c r="AU90" s="17">
        <v>2</v>
      </c>
      <c r="AV90" s="17">
        <v>2</v>
      </c>
      <c r="AW90" s="17">
        <v>2</v>
      </c>
      <c r="AX90" s="17">
        <v>2</v>
      </c>
      <c r="AY90" s="17">
        <v>5</v>
      </c>
      <c r="AZ90" s="34">
        <f>AVERAGE(AH90,AI90,AT90,AV90)</f>
        <v>2</v>
      </c>
      <c r="BA90" s="34">
        <f>AVERAGE(AJ90,AM90,AN90,AW90)</f>
        <v>3</v>
      </c>
      <c r="BB90" s="34">
        <f>AVERAGE(AK90,AP90,AR90,AX90)</f>
        <v>2.5</v>
      </c>
      <c r="BC90" s="34">
        <f>AVERAGE(AL90,AO90,AQ90,AS90,AY90)</f>
        <v>2.6</v>
      </c>
      <c r="BD90" s="34">
        <f>AVERAGE(AZ:AZ)</f>
        <v>3.41</v>
      </c>
      <c r="BE90" s="34">
        <f>AVERAGE(BA:BA)</f>
        <v>2.4966666666666666</v>
      </c>
      <c r="BF90" s="34">
        <f>AVERAGE(BB:BB)</f>
        <v>3.0133333333333332</v>
      </c>
      <c r="BG90" s="34">
        <f>AVERAGE(BC:BC)</f>
        <v>2.4390000000000009</v>
      </c>
      <c r="BH90" s="36">
        <f>STDEVP(AZ:AZ)</f>
        <v>0.731596427911819</v>
      </c>
      <c r="BI90" s="36">
        <f>STDEVP(BA:BA)</f>
        <v>0.82208407247812687</v>
      </c>
      <c r="BJ90" s="36">
        <f>STDEVP(BB:BB)</f>
        <v>0.87501746014325654</v>
      </c>
      <c r="BK90" s="36">
        <f>STDEVP(BC:BC)</f>
        <v>0.68134352569023027</v>
      </c>
      <c r="BL90" s="36">
        <f>(AZ90-BD90)/BH90</f>
        <v>-1.9272920782630594</v>
      </c>
      <c r="BM90" s="36">
        <f>(BA90-BE90)/BI90</f>
        <v>0.61226503490824602</v>
      </c>
      <c r="BN90" s="36">
        <f>(BB90-BF90)/BJ90</f>
        <v>-0.58665496028992503</v>
      </c>
      <c r="BO90" s="36">
        <f>(BC90-BG90)/BK90</f>
        <v>0.23629783498257978</v>
      </c>
      <c r="BP90" s="7">
        <v>1</v>
      </c>
      <c r="BQ90" s="7">
        <v>2</v>
      </c>
      <c r="BR90" s="7">
        <v>2</v>
      </c>
      <c r="BS90" s="7">
        <v>2</v>
      </c>
    </row>
    <row r="91" spans="1:71">
      <c r="A91" s="6" t="s">
        <v>237</v>
      </c>
      <c r="B91" s="7" t="s">
        <v>98</v>
      </c>
      <c r="C91" s="7">
        <v>22</v>
      </c>
      <c r="D91" s="7">
        <v>2</v>
      </c>
      <c r="E91" s="7">
        <v>19</v>
      </c>
      <c r="F91" s="8">
        <v>41564</v>
      </c>
      <c r="G91" s="9" t="s">
        <v>72</v>
      </c>
      <c r="H91" s="9" t="s">
        <v>297</v>
      </c>
      <c r="I91" s="7">
        <v>71</v>
      </c>
      <c r="J91" s="7">
        <v>100</v>
      </c>
      <c r="K91" s="7">
        <v>1</v>
      </c>
      <c r="L91" s="36">
        <f>I91/J91</f>
        <v>0.71</v>
      </c>
      <c r="M91" s="10">
        <v>7</v>
      </c>
      <c r="N91" s="10">
        <v>1</v>
      </c>
      <c r="O91" s="7">
        <v>86</v>
      </c>
      <c r="P91" s="12">
        <v>2</v>
      </c>
      <c r="Q91" s="7">
        <v>86</v>
      </c>
      <c r="R91" s="7">
        <f>O91-Q91</f>
        <v>0</v>
      </c>
      <c r="S91" s="7">
        <v>5</v>
      </c>
      <c r="T91" s="7">
        <v>4</v>
      </c>
      <c r="U91" s="7">
        <v>3</v>
      </c>
      <c r="V91" s="7">
        <v>1</v>
      </c>
      <c r="W91" s="7">
        <v>3</v>
      </c>
      <c r="X91" s="7">
        <v>4</v>
      </c>
      <c r="Y91" s="7">
        <v>4</v>
      </c>
      <c r="Z91" s="7">
        <v>4</v>
      </c>
      <c r="AA91" s="7">
        <v>3</v>
      </c>
      <c r="AB91" s="7">
        <v>4</v>
      </c>
      <c r="AC91" s="7">
        <v>3</v>
      </c>
      <c r="AD91" s="7">
        <v>5</v>
      </c>
      <c r="AE91" s="7">
        <v>4</v>
      </c>
      <c r="AF91" s="7">
        <v>3</v>
      </c>
      <c r="AG91" s="7">
        <v>3</v>
      </c>
      <c r="AH91" s="7">
        <v>4</v>
      </c>
      <c r="AI91" s="7">
        <v>4</v>
      </c>
      <c r="AJ91" s="7">
        <v>2</v>
      </c>
      <c r="AK91" s="7">
        <v>3</v>
      </c>
      <c r="AL91" s="7">
        <v>3</v>
      </c>
      <c r="AM91" s="7">
        <v>3</v>
      </c>
      <c r="AN91" s="7">
        <v>2</v>
      </c>
      <c r="AO91" s="7">
        <v>3</v>
      </c>
      <c r="AP91" s="7">
        <v>2</v>
      </c>
      <c r="AQ91" s="7">
        <v>3</v>
      </c>
      <c r="AR91" s="7">
        <v>3</v>
      </c>
      <c r="AS91" s="7">
        <v>2</v>
      </c>
      <c r="AT91" s="7">
        <v>3</v>
      </c>
      <c r="AU91" s="7">
        <v>2</v>
      </c>
      <c r="AV91" s="7">
        <v>2</v>
      </c>
      <c r="AW91" s="7">
        <v>2</v>
      </c>
      <c r="AX91" s="7">
        <v>2</v>
      </c>
      <c r="AY91" s="7">
        <v>2</v>
      </c>
      <c r="AZ91" s="34">
        <f>AVERAGE(AH91,AI91,AT91,AV91)</f>
        <v>3.25</v>
      </c>
      <c r="BA91" s="34">
        <f>AVERAGE(AJ91,AM91,AN91,AW91)</f>
        <v>2.25</v>
      </c>
      <c r="BB91" s="34">
        <f>AVERAGE(AK91,AP91,AR91,AX91)</f>
        <v>2.5</v>
      </c>
      <c r="BC91" s="34">
        <f>AVERAGE(AL91,AO91,AQ91,AS91,AY91)</f>
        <v>2.6</v>
      </c>
      <c r="BD91" s="34">
        <f>AVERAGE(AZ:AZ)</f>
        <v>3.41</v>
      </c>
      <c r="BE91" s="34">
        <f>AVERAGE(BA:BA)</f>
        <v>2.4966666666666666</v>
      </c>
      <c r="BF91" s="34">
        <f>AVERAGE(BB:BB)</f>
        <v>3.0133333333333332</v>
      </c>
      <c r="BG91" s="34">
        <f>AVERAGE(BC:BC)</f>
        <v>2.4390000000000009</v>
      </c>
      <c r="BH91" s="36">
        <f>STDEVP(AZ:AZ)</f>
        <v>0.731596427911819</v>
      </c>
      <c r="BI91" s="36">
        <f>STDEVP(BA:BA)</f>
        <v>0.82208407247812687</v>
      </c>
      <c r="BJ91" s="36">
        <f>STDEVP(BB:BB)</f>
        <v>0.87501746014325654</v>
      </c>
      <c r="BK91" s="36">
        <f>STDEVP(BC:BC)</f>
        <v>0.68134352569023027</v>
      </c>
      <c r="BL91" s="36">
        <f>(AZ91-BD91)/BH91</f>
        <v>-0.21869981029935442</v>
      </c>
      <c r="BM91" s="36">
        <f>(BA91-BE91)/BI91</f>
        <v>-0.30005041445834557</v>
      </c>
      <c r="BN91" s="36">
        <f>(BB91-BF91)/BJ91</f>
        <v>-0.58665496028992503</v>
      </c>
      <c r="BO91" s="36">
        <f>(BC91-BG91)/BK91</f>
        <v>0.23629783498257978</v>
      </c>
      <c r="BP91" s="7">
        <v>2</v>
      </c>
      <c r="BQ91" s="7">
        <v>2</v>
      </c>
      <c r="BR91" s="7">
        <v>2</v>
      </c>
      <c r="BS91" s="7">
        <v>2</v>
      </c>
    </row>
    <row r="92" spans="1:71">
      <c r="A92" s="6" t="s">
        <v>238</v>
      </c>
      <c r="B92" s="15" t="s">
        <v>193</v>
      </c>
      <c r="C92" s="15">
        <v>105</v>
      </c>
      <c r="D92" s="22">
        <v>2</v>
      </c>
      <c r="E92" s="22">
        <v>20</v>
      </c>
      <c r="F92" s="13">
        <v>41571</v>
      </c>
      <c r="G92" s="23" t="s">
        <v>194</v>
      </c>
      <c r="H92" s="23" t="s">
        <v>297</v>
      </c>
      <c r="I92" s="22">
        <v>75</v>
      </c>
      <c r="J92" s="22">
        <v>100</v>
      </c>
      <c r="K92" s="7">
        <v>1</v>
      </c>
      <c r="L92" s="36">
        <f>I92/J92</f>
        <v>0.75</v>
      </c>
      <c r="M92" s="10">
        <v>7</v>
      </c>
      <c r="N92" s="10">
        <v>2</v>
      </c>
      <c r="O92" s="22">
        <v>57</v>
      </c>
      <c r="P92" s="12">
        <v>1</v>
      </c>
      <c r="Q92" s="22">
        <v>58</v>
      </c>
      <c r="R92" s="7">
        <f>O92-Q92</f>
        <v>-1</v>
      </c>
      <c r="S92" s="22">
        <v>4</v>
      </c>
      <c r="T92" s="22">
        <v>4</v>
      </c>
      <c r="U92" s="22">
        <v>2</v>
      </c>
      <c r="V92" s="22">
        <v>1</v>
      </c>
      <c r="W92" s="22">
        <v>5</v>
      </c>
      <c r="X92" s="22">
        <v>3</v>
      </c>
      <c r="Y92" s="22">
        <v>4</v>
      </c>
      <c r="Z92" s="22">
        <v>2</v>
      </c>
      <c r="AA92" s="22">
        <v>2</v>
      </c>
      <c r="AB92" s="22">
        <v>4</v>
      </c>
      <c r="AC92" s="22">
        <v>1</v>
      </c>
      <c r="AD92" s="22">
        <v>4</v>
      </c>
      <c r="AE92" s="22">
        <v>5</v>
      </c>
      <c r="AF92" s="22">
        <v>2</v>
      </c>
      <c r="AG92" s="22">
        <v>4</v>
      </c>
      <c r="AH92" s="22">
        <v>4</v>
      </c>
      <c r="AI92" s="22">
        <v>5</v>
      </c>
      <c r="AJ92" s="22">
        <v>2</v>
      </c>
      <c r="AK92" s="22">
        <v>1</v>
      </c>
      <c r="AL92" s="22">
        <v>2</v>
      </c>
      <c r="AM92" s="22">
        <v>2</v>
      </c>
      <c r="AN92" s="22">
        <v>4</v>
      </c>
      <c r="AO92" s="22">
        <v>5</v>
      </c>
      <c r="AP92" s="22">
        <v>1</v>
      </c>
      <c r="AQ92" s="22">
        <v>2</v>
      </c>
      <c r="AR92" s="22">
        <v>5</v>
      </c>
      <c r="AS92" s="22">
        <v>2</v>
      </c>
      <c r="AT92" s="22">
        <v>5</v>
      </c>
      <c r="AU92" s="22">
        <v>1</v>
      </c>
      <c r="AV92" s="22">
        <v>4</v>
      </c>
      <c r="AW92" s="22">
        <v>4</v>
      </c>
      <c r="AX92" s="22">
        <v>1</v>
      </c>
      <c r="AY92" s="22">
        <v>2</v>
      </c>
      <c r="AZ92" s="34">
        <f>AVERAGE(AH92,AI92,AT92,AV92)</f>
        <v>4.5</v>
      </c>
      <c r="BA92" s="34">
        <f>AVERAGE(AJ92,AM92,AN92,AW92)</f>
        <v>3</v>
      </c>
      <c r="BB92" s="34">
        <f>AVERAGE(AK92,AP92,AR92,AX92)</f>
        <v>2</v>
      </c>
      <c r="BC92" s="34">
        <f>AVERAGE(AL92,AO92,AQ92,AS92,AY92)</f>
        <v>2.6</v>
      </c>
      <c r="BD92" s="34">
        <f>AVERAGE(AZ:AZ)</f>
        <v>3.41</v>
      </c>
      <c r="BE92" s="34">
        <f>AVERAGE(BA:BA)</f>
        <v>2.4966666666666666</v>
      </c>
      <c r="BF92" s="34">
        <f>AVERAGE(BB:BB)</f>
        <v>3.0133333333333332</v>
      </c>
      <c r="BG92" s="34">
        <f>AVERAGE(BC:BC)</f>
        <v>2.4390000000000009</v>
      </c>
      <c r="BH92" s="36">
        <f>STDEVP(AZ:AZ)</f>
        <v>0.731596427911819</v>
      </c>
      <c r="BI92" s="36">
        <f>STDEVP(BA:BA)</f>
        <v>0.82208407247812687</v>
      </c>
      <c r="BJ92" s="36">
        <f>STDEVP(BB:BB)</f>
        <v>0.87501746014325654</v>
      </c>
      <c r="BK92" s="36">
        <f>STDEVP(BC:BC)</f>
        <v>0.68134352569023027</v>
      </c>
      <c r="BL92" s="36">
        <f>(AZ92-BD92)/BH92</f>
        <v>1.4898924576643504</v>
      </c>
      <c r="BM92" s="36">
        <f>(BA92-BE92)/BI92</f>
        <v>0.61226503490824602</v>
      </c>
      <c r="BN92" s="36">
        <f>(BB92-BF92)/BJ92</f>
        <v>-1.1580721294034884</v>
      </c>
      <c r="BO92" s="36">
        <f>(BC92-BG92)/BK92</f>
        <v>0.23629783498257978</v>
      </c>
      <c r="BP92" s="7">
        <v>3</v>
      </c>
      <c r="BQ92" s="7">
        <v>2</v>
      </c>
      <c r="BR92" s="7">
        <v>1</v>
      </c>
      <c r="BS92" s="7">
        <v>2</v>
      </c>
    </row>
    <row r="93" spans="1:71">
      <c r="A93" s="6" t="s">
        <v>238</v>
      </c>
      <c r="B93" s="10" t="s">
        <v>214</v>
      </c>
      <c r="C93" s="11">
        <v>121</v>
      </c>
      <c r="D93" s="12">
        <v>2</v>
      </c>
      <c r="E93" s="12">
        <v>19</v>
      </c>
      <c r="F93" s="13">
        <v>41571</v>
      </c>
      <c r="G93" s="14" t="s">
        <v>60</v>
      </c>
      <c r="H93" s="14" t="s">
        <v>284</v>
      </c>
      <c r="I93" s="12">
        <v>78</v>
      </c>
      <c r="J93" s="12">
        <v>100</v>
      </c>
      <c r="K93" s="7">
        <v>1</v>
      </c>
      <c r="L93" s="36">
        <f>I93/J93</f>
        <v>0.78</v>
      </c>
      <c r="M93" s="10">
        <v>7</v>
      </c>
      <c r="N93" s="10">
        <v>2</v>
      </c>
      <c r="O93" s="12">
        <v>86</v>
      </c>
      <c r="P93" s="12">
        <v>2</v>
      </c>
      <c r="Q93" s="12">
        <v>89</v>
      </c>
      <c r="R93" s="7">
        <f>O93-Q93</f>
        <v>-3</v>
      </c>
      <c r="S93" s="12">
        <v>3</v>
      </c>
      <c r="T93" s="12">
        <v>3</v>
      </c>
      <c r="U93" s="12">
        <v>2</v>
      </c>
      <c r="V93" s="12">
        <v>2</v>
      </c>
      <c r="W93" s="12">
        <v>3</v>
      </c>
      <c r="X93" s="12">
        <v>3</v>
      </c>
      <c r="Y93" s="12">
        <v>4</v>
      </c>
      <c r="Z93" s="12">
        <v>4</v>
      </c>
      <c r="AA93" s="12">
        <v>3</v>
      </c>
      <c r="AB93" s="12">
        <v>3</v>
      </c>
      <c r="AC93" s="12">
        <v>2</v>
      </c>
      <c r="AD93" s="12">
        <v>3</v>
      </c>
      <c r="AE93" s="12">
        <v>3</v>
      </c>
      <c r="AF93" s="12">
        <v>2</v>
      </c>
      <c r="AG93" s="12">
        <v>3</v>
      </c>
      <c r="AH93" s="12">
        <v>2</v>
      </c>
      <c r="AI93" s="12">
        <v>3</v>
      </c>
      <c r="AJ93" s="12">
        <v>1</v>
      </c>
      <c r="AK93" s="12">
        <v>2</v>
      </c>
      <c r="AL93" s="12">
        <v>3</v>
      </c>
      <c r="AM93" s="12">
        <v>2</v>
      </c>
      <c r="AN93" s="12">
        <v>1</v>
      </c>
      <c r="AO93" s="12">
        <v>3</v>
      </c>
      <c r="AP93" s="12">
        <v>4</v>
      </c>
      <c r="AQ93" s="12">
        <v>2</v>
      </c>
      <c r="AR93" s="12">
        <v>2</v>
      </c>
      <c r="AS93" s="12">
        <v>1</v>
      </c>
      <c r="AT93" s="12">
        <v>3</v>
      </c>
      <c r="AU93" s="12">
        <v>2</v>
      </c>
      <c r="AV93" s="12">
        <v>2</v>
      </c>
      <c r="AW93" s="12">
        <v>1</v>
      </c>
      <c r="AX93" s="12">
        <v>3</v>
      </c>
      <c r="AY93" s="12">
        <v>4</v>
      </c>
      <c r="AZ93" s="34">
        <f>AVERAGE(AH93,AI93,AT93,AV93)</f>
        <v>2.5</v>
      </c>
      <c r="BA93" s="34">
        <f>AVERAGE(AJ93,AM93,AN93,AW93)</f>
        <v>1.25</v>
      </c>
      <c r="BB93" s="34">
        <f>AVERAGE(AK93,AP93,AR93,AX93)</f>
        <v>2.75</v>
      </c>
      <c r="BC93" s="34">
        <f>AVERAGE(AL93,AO93,AQ93,AS93,AY93)</f>
        <v>2.6</v>
      </c>
      <c r="BD93" s="34">
        <f>AVERAGE(AZ:AZ)</f>
        <v>3.41</v>
      </c>
      <c r="BE93" s="34">
        <f>AVERAGE(BA:BA)</f>
        <v>2.4966666666666666</v>
      </c>
      <c r="BF93" s="34">
        <f>AVERAGE(BB:BB)</f>
        <v>3.0133333333333332</v>
      </c>
      <c r="BG93" s="34">
        <f>AVERAGE(BC:BC)</f>
        <v>2.4390000000000009</v>
      </c>
      <c r="BH93" s="36">
        <f>STDEVP(AZ:AZ)</f>
        <v>0.731596427911819</v>
      </c>
      <c r="BI93" s="36">
        <f>STDEVP(BA:BA)</f>
        <v>0.82208407247812687</v>
      </c>
      <c r="BJ93" s="36">
        <f>STDEVP(BB:BB)</f>
        <v>0.87501746014325654</v>
      </c>
      <c r="BK93" s="36">
        <f>STDEVP(BC:BC)</f>
        <v>0.68134352569023027</v>
      </c>
      <c r="BL93" s="36">
        <f>(AZ93-BD93)/BH93</f>
        <v>-1.2438551710775774</v>
      </c>
      <c r="BM93" s="36">
        <f>(BA93-BE93)/BI93</f>
        <v>-1.5164710136138011</v>
      </c>
      <c r="BN93" s="36">
        <f>(BB93-BF93)/BJ93</f>
        <v>-0.30094637573314326</v>
      </c>
      <c r="BO93" s="36">
        <f>(BC93-BG93)/BK93</f>
        <v>0.23629783498257978</v>
      </c>
      <c r="BP93" s="7">
        <v>1</v>
      </c>
      <c r="BQ93" s="7">
        <v>1</v>
      </c>
      <c r="BR93" s="7">
        <v>2</v>
      </c>
      <c r="BS93" s="7">
        <v>2</v>
      </c>
    </row>
    <row r="94" spans="1:71">
      <c r="A94" s="6" t="s">
        <v>237</v>
      </c>
      <c r="B94" s="7" t="s">
        <v>57</v>
      </c>
      <c r="C94" s="7">
        <v>36</v>
      </c>
      <c r="D94" s="7">
        <v>2</v>
      </c>
      <c r="E94" s="7">
        <v>19</v>
      </c>
      <c r="F94" s="8">
        <v>41564</v>
      </c>
      <c r="G94" s="9" t="s">
        <v>53</v>
      </c>
      <c r="H94" s="9" t="s">
        <v>283</v>
      </c>
      <c r="I94" s="7">
        <v>66</v>
      </c>
      <c r="J94" s="7">
        <v>100</v>
      </c>
      <c r="K94" s="7">
        <v>1</v>
      </c>
      <c r="L94" s="36">
        <f>I94/J94</f>
        <v>0.66</v>
      </c>
      <c r="M94" s="10">
        <v>6</v>
      </c>
      <c r="N94" s="10">
        <v>1</v>
      </c>
      <c r="O94" s="7">
        <v>68</v>
      </c>
      <c r="P94" s="12">
        <v>1</v>
      </c>
      <c r="Q94" s="7">
        <v>72</v>
      </c>
      <c r="R94" s="7">
        <f>O94-Q94</f>
        <v>-4</v>
      </c>
      <c r="S94" s="7">
        <v>3</v>
      </c>
      <c r="T94" s="7">
        <v>4</v>
      </c>
      <c r="U94" s="7">
        <v>2</v>
      </c>
      <c r="V94" s="7">
        <v>1</v>
      </c>
      <c r="W94" s="7">
        <v>3</v>
      </c>
      <c r="X94" s="7">
        <v>3</v>
      </c>
      <c r="Y94" s="7">
        <v>3</v>
      </c>
      <c r="Z94" s="7">
        <v>4</v>
      </c>
      <c r="AA94" s="7">
        <v>2</v>
      </c>
      <c r="AB94" s="7">
        <v>3</v>
      </c>
      <c r="AC94" s="7">
        <v>2</v>
      </c>
      <c r="AD94" s="7">
        <v>4</v>
      </c>
      <c r="AE94" s="7">
        <v>4</v>
      </c>
      <c r="AF94" s="7">
        <v>3</v>
      </c>
      <c r="AG94" s="7">
        <v>3</v>
      </c>
      <c r="AH94" s="7">
        <v>4</v>
      </c>
      <c r="AI94" s="7">
        <v>4</v>
      </c>
      <c r="AJ94" s="7">
        <v>2</v>
      </c>
      <c r="AK94" s="7">
        <v>4</v>
      </c>
      <c r="AL94" s="7">
        <v>2</v>
      </c>
      <c r="AM94" s="7">
        <v>3</v>
      </c>
      <c r="AN94" s="7">
        <v>5</v>
      </c>
      <c r="AO94" s="7">
        <v>4</v>
      </c>
      <c r="AP94" s="7">
        <v>5</v>
      </c>
      <c r="AQ94" s="7">
        <v>2</v>
      </c>
      <c r="AR94" s="7">
        <v>2</v>
      </c>
      <c r="AS94" s="7">
        <v>1</v>
      </c>
      <c r="AT94" s="7">
        <v>2</v>
      </c>
      <c r="AU94" s="7">
        <v>1</v>
      </c>
      <c r="AV94" s="7">
        <v>3</v>
      </c>
      <c r="AW94" s="7">
        <v>3</v>
      </c>
      <c r="AX94" s="7">
        <v>4</v>
      </c>
      <c r="AY94" s="7">
        <v>4</v>
      </c>
      <c r="AZ94" s="34">
        <f>AVERAGE(AH94,AI94,AT94,AV94)</f>
        <v>3.25</v>
      </c>
      <c r="BA94" s="34">
        <f>AVERAGE(AJ94,AM94,AN94,AW94)</f>
        <v>3.25</v>
      </c>
      <c r="BB94" s="34">
        <f>AVERAGE(AK94,AP94,AR94,AX94)</f>
        <v>3.75</v>
      </c>
      <c r="BC94" s="34">
        <f>AVERAGE(AL94,AO94,AQ94,AS94,AY94)</f>
        <v>2.6</v>
      </c>
      <c r="BD94" s="34">
        <f>AVERAGE(AZ:AZ)</f>
        <v>3.41</v>
      </c>
      <c r="BE94" s="34">
        <f>AVERAGE(BA:BA)</f>
        <v>2.4966666666666666</v>
      </c>
      <c r="BF94" s="34">
        <f>AVERAGE(BB:BB)</f>
        <v>3.0133333333333332</v>
      </c>
      <c r="BG94" s="34">
        <f>AVERAGE(BC:BC)</f>
        <v>2.4390000000000009</v>
      </c>
      <c r="BH94" s="36">
        <f>STDEVP(AZ:AZ)</f>
        <v>0.731596427911819</v>
      </c>
      <c r="BI94" s="36">
        <f>STDEVP(BA:BA)</f>
        <v>0.82208407247812687</v>
      </c>
      <c r="BJ94" s="36">
        <f>STDEVP(BB:BB)</f>
        <v>0.87501746014325654</v>
      </c>
      <c r="BK94" s="36">
        <f>STDEVP(BC:BC)</f>
        <v>0.68134352569023027</v>
      </c>
      <c r="BL94" s="36">
        <f>(AZ94-BD94)/BH94</f>
        <v>-0.21869981029935442</v>
      </c>
      <c r="BM94" s="36">
        <f>(BA94-BE94)/BI94</f>
        <v>0.91637018469710996</v>
      </c>
      <c r="BN94" s="36">
        <f>(BB94-BF94)/BJ94</f>
        <v>0.84188796249398368</v>
      </c>
      <c r="BO94" s="36">
        <f>(BC94-BG94)/BK94</f>
        <v>0.23629783498257978</v>
      </c>
      <c r="BP94" s="7">
        <v>2</v>
      </c>
      <c r="BQ94" s="7">
        <v>2</v>
      </c>
      <c r="BR94" s="7">
        <v>2</v>
      </c>
      <c r="BS94" s="7">
        <v>2</v>
      </c>
    </row>
    <row r="95" spans="1:71">
      <c r="A95" s="6" t="s">
        <v>238</v>
      </c>
      <c r="B95" s="10" t="s">
        <v>164</v>
      </c>
      <c r="C95" s="11">
        <v>88</v>
      </c>
      <c r="D95" s="12">
        <v>2</v>
      </c>
      <c r="E95" s="12">
        <v>19</v>
      </c>
      <c r="F95" s="13">
        <v>41571</v>
      </c>
      <c r="G95" s="14" t="s">
        <v>165</v>
      </c>
      <c r="H95" s="14" t="s">
        <v>283</v>
      </c>
      <c r="I95" s="12">
        <v>92</v>
      </c>
      <c r="J95" s="12">
        <v>100</v>
      </c>
      <c r="K95" s="7">
        <v>1</v>
      </c>
      <c r="L95" s="36">
        <f>I95/J95</f>
        <v>0.92</v>
      </c>
      <c r="M95" s="10">
        <v>9</v>
      </c>
      <c r="N95" s="10">
        <v>2</v>
      </c>
      <c r="O95" s="12">
        <v>77</v>
      </c>
      <c r="P95" s="12">
        <v>1</v>
      </c>
      <c r="Q95" s="12">
        <v>82</v>
      </c>
      <c r="R95" s="7">
        <f>O95-Q95</f>
        <v>-5</v>
      </c>
      <c r="S95" s="12">
        <v>3</v>
      </c>
      <c r="T95" s="12">
        <v>3</v>
      </c>
      <c r="U95" s="12">
        <v>4</v>
      </c>
      <c r="V95" s="12">
        <v>1</v>
      </c>
      <c r="W95" s="12">
        <v>3</v>
      </c>
      <c r="X95" s="12">
        <v>4</v>
      </c>
      <c r="Y95" s="12">
        <v>4</v>
      </c>
      <c r="Z95" s="12">
        <v>4</v>
      </c>
      <c r="AA95" s="12">
        <v>2</v>
      </c>
      <c r="AB95" s="12">
        <v>4</v>
      </c>
      <c r="AC95" s="12">
        <v>2</v>
      </c>
      <c r="AD95" s="12">
        <v>3</v>
      </c>
      <c r="AE95" s="12">
        <v>3</v>
      </c>
      <c r="AF95" s="12">
        <v>3</v>
      </c>
      <c r="AG95" s="12">
        <v>1</v>
      </c>
      <c r="AH95" s="12">
        <v>4</v>
      </c>
      <c r="AI95" s="12">
        <v>3</v>
      </c>
      <c r="AJ95" s="12">
        <v>2</v>
      </c>
      <c r="AK95" s="12">
        <v>1</v>
      </c>
      <c r="AL95" s="12">
        <v>1</v>
      </c>
      <c r="AM95" s="12">
        <v>2</v>
      </c>
      <c r="AN95" s="12">
        <v>3</v>
      </c>
      <c r="AO95" s="12">
        <v>2</v>
      </c>
      <c r="AP95" s="12">
        <v>2</v>
      </c>
      <c r="AQ95" s="12">
        <v>2</v>
      </c>
      <c r="AR95" s="12">
        <v>3</v>
      </c>
      <c r="AS95" s="12">
        <v>4</v>
      </c>
      <c r="AT95" s="12">
        <v>2</v>
      </c>
      <c r="AU95" s="12">
        <v>1</v>
      </c>
      <c r="AV95" s="12">
        <v>3</v>
      </c>
      <c r="AW95" s="12">
        <v>1</v>
      </c>
      <c r="AX95" s="12">
        <v>2</v>
      </c>
      <c r="AY95" s="12">
        <v>4</v>
      </c>
      <c r="AZ95" s="34">
        <f>AVERAGE(AH95,AI95,AT95,AV95)</f>
        <v>3</v>
      </c>
      <c r="BA95" s="34">
        <f>AVERAGE(AJ95,AM95,AN95,AW95)</f>
        <v>2</v>
      </c>
      <c r="BB95" s="34">
        <f>AVERAGE(AK95,AP95,AR95,AX95)</f>
        <v>2</v>
      </c>
      <c r="BC95" s="34">
        <f>AVERAGE(AL95,AO95,AQ95,AS95,AY95)</f>
        <v>2.6</v>
      </c>
      <c r="BD95" s="34">
        <f>AVERAGE(AZ:AZ)</f>
        <v>3.41</v>
      </c>
      <c r="BE95" s="34">
        <f>AVERAGE(BA:BA)</f>
        <v>2.4966666666666666</v>
      </c>
      <c r="BF95" s="34">
        <f>AVERAGE(BB:BB)</f>
        <v>3.0133333333333332</v>
      </c>
      <c r="BG95" s="34">
        <f>AVERAGE(BC:BC)</f>
        <v>2.4390000000000009</v>
      </c>
      <c r="BH95" s="36">
        <f>STDEVP(AZ:AZ)</f>
        <v>0.731596427911819</v>
      </c>
      <c r="BI95" s="36">
        <f>STDEVP(BA:BA)</f>
        <v>0.82208407247812687</v>
      </c>
      <c r="BJ95" s="36">
        <f>STDEVP(BB:BB)</f>
        <v>0.87501746014325654</v>
      </c>
      <c r="BK95" s="36">
        <f>STDEVP(BC:BC)</f>
        <v>0.68134352569023027</v>
      </c>
      <c r="BL95" s="36">
        <f>(AZ95-BD95)/BH95</f>
        <v>-0.56041826389209537</v>
      </c>
      <c r="BM95" s="36">
        <f>(BA95-BE95)/BI95</f>
        <v>-0.60415556424720951</v>
      </c>
      <c r="BN95" s="36">
        <f>(BB95-BF95)/BJ95</f>
        <v>-1.1580721294034884</v>
      </c>
      <c r="BO95" s="36">
        <f>(BC95-BG95)/BK95</f>
        <v>0.23629783498257978</v>
      </c>
      <c r="BP95" s="7">
        <v>2</v>
      </c>
      <c r="BQ95" s="7">
        <v>2</v>
      </c>
      <c r="BR95" s="7">
        <v>1</v>
      </c>
      <c r="BS95" s="7">
        <v>2</v>
      </c>
    </row>
    <row r="96" spans="1:71">
      <c r="A96" s="6" t="s">
        <v>238</v>
      </c>
      <c r="B96" s="15" t="s">
        <v>160</v>
      </c>
      <c r="C96" s="16">
        <v>86</v>
      </c>
      <c r="D96" s="17">
        <v>2</v>
      </c>
      <c r="E96" s="17">
        <v>19</v>
      </c>
      <c r="F96" s="13">
        <v>41571</v>
      </c>
      <c r="G96" s="18" t="s">
        <v>161</v>
      </c>
      <c r="H96" s="18" t="s">
        <v>284</v>
      </c>
      <c r="I96" s="17">
        <v>72</v>
      </c>
      <c r="J96" s="17">
        <v>100</v>
      </c>
      <c r="K96" s="7">
        <v>1</v>
      </c>
      <c r="L96" s="36">
        <f>I96/J96</f>
        <v>0.72</v>
      </c>
      <c r="M96" s="10">
        <v>7</v>
      </c>
      <c r="N96" s="10">
        <v>1</v>
      </c>
      <c r="O96" s="17">
        <v>70</v>
      </c>
      <c r="P96" s="12">
        <v>1</v>
      </c>
      <c r="Q96" s="17">
        <v>76</v>
      </c>
      <c r="R96" s="7">
        <f>O96-Q96</f>
        <v>-6</v>
      </c>
      <c r="S96" s="17">
        <v>3</v>
      </c>
      <c r="T96" s="17">
        <v>2</v>
      </c>
      <c r="U96" s="17">
        <v>1</v>
      </c>
      <c r="V96" s="17">
        <v>3</v>
      </c>
      <c r="W96" s="17">
        <v>3</v>
      </c>
      <c r="X96" s="17">
        <v>4</v>
      </c>
      <c r="Y96" s="17">
        <v>3</v>
      </c>
      <c r="Z96" s="17">
        <v>4</v>
      </c>
      <c r="AA96" s="17">
        <v>2</v>
      </c>
      <c r="AB96" s="17">
        <v>3</v>
      </c>
      <c r="AC96" s="17">
        <v>4</v>
      </c>
      <c r="AD96" s="17">
        <v>4</v>
      </c>
      <c r="AE96" s="17">
        <v>2</v>
      </c>
      <c r="AF96" s="17">
        <v>2</v>
      </c>
      <c r="AG96" s="17">
        <v>1</v>
      </c>
      <c r="AH96" s="17">
        <v>2</v>
      </c>
      <c r="AI96" s="17">
        <v>3</v>
      </c>
      <c r="AJ96" s="17">
        <v>5</v>
      </c>
      <c r="AK96" s="17">
        <v>4</v>
      </c>
      <c r="AL96" s="17">
        <v>1</v>
      </c>
      <c r="AM96" s="17">
        <v>4</v>
      </c>
      <c r="AN96" s="17">
        <v>5</v>
      </c>
      <c r="AO96" s="17">
        <v>4</v>
      </c>
      <c r="AP96" s="17">
        <v>4</v>
      </c>
      <c r="AQ96" s="17">
        <v>1</v>
      </c>
      <c r="AR96" s="17">
        <v>1</v>
      </c>
      <c r="AS96" s="17">
        <v>2</v>
      </c>
      <c r="AT96" s="17">
        <v>1</v>
      </c>
      <c r="AU96" s="17">
        <v>1</v>
      </c>
      <c r="AV96" s="17">
        <v>1</v>
      </c>
      <c r="AW96" s="17">
        <v>5</v>
      </c>
      <c r="AX96" s="17">
        <v>1</v>
      </c>
      <c r="AY96" s="17">
        <v>5</v>
      </c>
      <c r="AZ96" s="34">
        <f>AVERAGE(AH96,AI96,AT96,AV96)</f>
        <v>1.75</v>
      </c>
      <c r="BA96" s="34">
        <f>AVERAGE(AJ96,AM96,AN96,AW96)</f>
        <v>4.75</v>
      </c>
      <c r="BB96" s="34">
        <f>AVERAGE(AK96,AP96,AR96,AX96)</f>
        <v>2.5</v>
      </c>
      <c r="BC96" s="34">
        <f>AVERAGE(AL96,AO96,AQ96,AS96,AY96)</f>
        <v>2.6</v>
      </c>
      <c r="BD96" s="34">
        <f>AVERAGE(AZ:AZ)</f>
        <v>3.41</v>
      </c>
      <c r="BE96" s="34">
        <f>AVERAGE(BA:BA)</f>
        <v>2.4966666666666666</v>
      </c>
      <c r="BF96" s="34">
        <f>AVERAGE(BB:BB)</f>
        <v>3.0133333333333332</v>
      </c>
      <c r="BG96" s="34">
        <f>AVERAGE(BC:BC)</f>
        <v>2.4390000000000009</v>
      </c>
      <c r="BH96" s="36">
        <f>STDEVP(AZ:AZ)</f>
        <v>0.731596427911819</v>
      </c>
      <c r="BI96" s="36">
        <f>STDEVP(BA:BA)</f>
        <v>0.82208407247812687</v>
      </c>
      <c r="BJ96" s="36">
        <f>STDEVP(BB:BB)</f>
        <v>0.87501746014325654</v>
      </c>
      <c r="BK96" s="36">
        <f>STDEVP(BC:BC)</f>
        <v>0.68134352569023027</v>
      </c>
      <c r="BL96" s="36">
        <f>(AZ96-BD96)/BH96</f>
        <v>-2.2690105318558005</v>
      </c>
      <c r="BM96" s="36">
        <f>(BA96-BE96)/BI96</f>
        <v>2.7410010834302931</v>
      </c>
      <c r="BN96" s="36">
        <f>(BB96-BF96)/BJ96</f>
        <v>-0.58665496028992503</v>
      </c>
      <c r="BO96" s="36">
        <f>(BC96-BG96)/BK96</f>
        <v>0.23629783498257978</v>
      </c>
      <c r="BP96" s="7">
        <v>1</v>
      </c>
      <c r="BQ96" s="7">
        <v>3</v>
      </c>
      <c r="BR96" s="7">
        <v>2</v>
      </c>
      <c r="BS96" s="7">
        <v>2</v>
      </c>
    </row>
    <row r="97" spans="1:71">
      <c r="A97" s="6" t="s">
        <v>238</v>
      </c>
      <c r="B97" s="10" t="s">
        <v>181</v>
      </c>
      <c r="C97" s="11">
        <v>97</v>
      </c>
      <c r="D97" s="12">
        <v>2</v>
      </c>
      <c r="E97" s="12">
        <v>19</v>
      </c>
      <c r="F97" s="13">
        <v>41571</v>
      </c>
      <c r="G97" s="14" t="s">
        <v>182</v>
      </c>
      <c r="H97" s="14" t="s">
        <v>289</v>
      </c>
      <c r="I97" s="12">
        <v>75</v>
      </c>
      <c r="J97" s="12">
        <v>100</v>
      </c>
      <c r="K97" s="7">
        <v>1</v>
      </c>
      <c r="L97" s="36">
        <f>I97/J97</f>
        <v>0.75</v>
      </c>
      <c r="M97" s="10">
        <v>7</v>
      </c>
      <c r="N97" s="10">
        <v>2</v>
      </c>
      <c r="O97" s="12">
        <v>75</v>
      </c>
      <c r="P97" s="12">
        <v>1</v>
      </c>
      <c r="Q97" s="12">
        <v>85</v>
      </c>
      <c r="R97" s="7">
        <f>O97-Q97</f>
        <v>-10</v>
      </c>
      <c r="S97" s="12">
        <v>3</v>
      </c>
      <c r="T97" s="12">
        <v>3</v>
      </c>
      <c r="U97" s="12">
        <v>1</v>
      </c>
      <c r="V97" s="12">
        <v>3</v>
      </c>
      <c r="W97" s="12">
        <v>4</v>
      </c>
      <c r="X97" s="12">
        <v>4</v>
      </c>
      <c r="Y97" s="12">
        <v>3</v>
      </c>
      <c r="Z97" s="12">
        <v>3</v>
      </c>
      <c r="AA97" s="12">
        <v>3</v>
      </c>
      <c r="AB97" s="12">
        <v>3</v>
      </c>
      <c r="AC97" s="12">
        <v>1</v>
      </c>
      <c r="AD97" s="12">
        <v>4</v>
      </c>
      <c r="AE97" s="12">
        <v>3</v>
      </c>
      <c r="AF97" s="12">
        <v>1</v>
      </c>
      <c r="AG97" s="12">
        <v>4</v>
      </c>
      <c r="AH97" s="12">
        <v>4</v>
      </c>
      <c r="AI97" s="12">
        <v>4</v>
      </c>
      <c r="AJ97" s="12">
        <v>1</v>
      </c>
      <c r="AK97" s="12">
        <v>3</v>
      </c>
      <c r="AL97" s="12">
        <v>2</v>
      </c>
      <c r="AM97" s="12">
        <v>2</v>
      </c>
      <c r="AN97" s="12">
        <v>3</v>
      </c>
      <c r="AO97" s="12">
        <v>3</v>
      </c>
      <c r="AP97" s="12">
        <v>3</v>
      </c>
      <c r="AQ97" s="12">
        <v>2</v>
      </c>
      <c r="AR97" s="12">
        <v>3</v>
      </c>
      <c r="AS97" s="12">
        <v>2</v>
      </c>
      <c r="AT97" s="12">
        <v>4</v>
      </c>
      <c r="AU97" s="12">
        <v>2</v>
      </c>
      <c r="AV97" s="12">
        <v>4</v>
      </c>
      <c r="AW97" s="12">
        <v>2</v>
      </c>
      <c r="AX97" s="12">
        <v>3</v>
      </c>
      <c r="AY97" s="12">
        <v>4</v>
      </c>
      <c r="AZ97" s="34">
        <f>AVERAGE(AH97,AI97,AT97,AV97)</f>
        <v>4</v>
      </c>
      <c r="BA97" s="34">
        <f>AVERAGE(AJ97,AM97,AN97,AW97)</f>
        <v>2</v>
      </c>
      <c r="BB97" s="34">
        <f>AVERAGE(AK97,AP97,AR97,AX97)</f>
        <v>3</v>
      </c>
      <c r="BC97" s="34">
        <f>AVERAGE(AL97,AO97,AQ97,AS97,AY97)</f>
        <v>2.6</v>
      </c>
      <c r="BD97" s="34">
        <f>AVERAGE(AZ:AZ)</f>
        <v>3.41</v>
      </c>
      <c r="BE97" s="34">
        <f>AVERAGE(BA:BA)</f>
        <v>2.4966666666666666</v>
      </c>
      <c r="BF97" s="34">
        <f>AVERAGE(BB:BB)</f>
        <v>3.0133333333333332</v>
      </c>
      <c r="BG97" s="34">
        <f>AVERAGE(BC:BC)</f>
        <v>2.4390000000000009</v>
      </c>
      <c r="BH97" s="36">
        <f>STDEVP(AZ:AZ)</f>
        <v>0.731596427911819</v>
      </c>
      <c r="BI97" s="36">
        <f>STDEVP(BA:BA)</f>
        <v>0.82208407247812687</v>
      </c>
      <c r="BJ97" s="36">
        <f>STDEVP(BB:BB)</f>
        <v>0.87501746014325654</v>
      </c>
      <c r="BK97" s="36">
        <f>STDEVP(BC:BC)</f>
        <v>0.68134352569023027</v>
      </c>
      <c r="BL97" s="36">
        <f>(AZ97-BD97)/BH97</f>
        <v>0.80645555047886852</v>
      </c>
      <c r="BM97" s="36">
        <f>(BA97-BE97)/BI97</f>
        <v>-0.60415556424720951</v>
      </c>
      <c r="BN97" s="36">
        <f>(BB97-BF97)/BJ97</f>
        <v>-1.5237791176361537E-2</v>
      </c>
      <c r="BO97" s="36">
        <f>(BC97-BG97)/BK97</f>
        <v>0.23629783498257978</v>
      </c>
      <c r="BP97" s="7">
        <v>2</v>
      </c>
      <c r="BQ97" s="7">
        <v>2</v>
      </c>
      <c r="BR97" s="7">
        <v>2</v>
      </c>
      <c r="BS97" s="7">
        <v>2</v>
      </c>
    </row>
    <row r="98" spans="1:71">
      <c r="A98" s="6" t="s">
        <v>238</v>
      </c>
      <c r="B98" s="10" t="s">
        <v>231</v>
      </c>
      <c r="C98" s="11">
        <v>133</v>
      </c>
      <c r="D98" s="12">
        <v>2</v>
      </c>
      <c r="E98" s="12">
        <v>20</v>
      </c>
      <c r="F98" s="13">
        <v>41571</v>
      </c>
      <c r="G98" s="14" t="s">
        <v>232</v>
      </c>
      <c r="H98" s="14" t="s">
        <v>289</v>
      </c>
      <c r="I98" s="12">
        <v>73</v>
      </c>
      <c r="J98" s="12">
        <v>100</v>
      </c>
      <c r="K98" s="7">
        <v>1</v>
      </c>
      <c r="L98" s="36">
        <f>I98/J98</f>
        <v>0.73</v>
      </c>
      <c r="M98" s="10">
        <v>7</v>
      </c>
      <c r="N98" s="10">
        <v>1</v>
      </c>
      <c r="O98" s="12">
        <v>62</v>
      </c>
      <c r="P98" s="12">
        <v>1</v>
      </c>
      <c r="Q98" s="12">
        <v>75</v>
      </c>
      <c r="R98" s="7">
        <f>O98-Q98</f>
        <v>-13</v>
      </c>
      <c r="S98" s="12">
        <v>4</v>
      </c>
      <c r="T98" s="12">
        <v>3</v>
      </c>
      <c r="U98" s="12">
        <v>1</v>
      </c>
      <c r="V98" s="12">
        <v>2</v>
      </c>
      <c r="W98" s="12">
        <v>4</v>
      </c>
      <c r="X98" s="12">
        <v>5</v>
      </c>
      <c r="Y98" s="12">
        <v>5</v>
      </c>
      <c r="Z98" s="12">
        <v>5</v>
      </c>
      <c r="AA98" s="12">
        <v>3</v>
      </c>
      <c r="AB98" s="12">
        <v>4</v>
      </c>
      <c r="AC98" s="12">
        <v>1</v>
      </c>
      <c r="AD98" s="12">
        <v>4</v>
      </c>
      <c r="AE98" s="12">
        <v>5</v>
      </c>
      <c r="AF98" s="12">
        <v>1</v>
      </c>
      <c r="AG98" s="12">
        <v>3</v>
      </c>
      <c r="AH98" s="12">
        <v>4</v>
      </c>
      <c r="AI98" s="12">
        <v>4</v>
      </c>
      <c r="AJ98" s="12">
        <v>2</v>
      </c>
      <c r="AK98" s="12">
        <v>2</v>
      </c>
      <c r="AL98" s="12">
        <v>3</v>
      </c>
      <c r="AM98" s="12">
        <v>2</v>
      </c>
      <c r="AN98" s="12">
        <v>2</v>
      </c>
      <c r="AO98" s="12">
        <v>5</v>
      </c>
      <c r="AP98" s="12">
        <v>5</v>
      </c>
      <c r="AQ98" s="12">
        <v>2</v>
      </c>
      <c r="AR98" s="12">
        <v>3</v>
      </c>
      <c r="AS98" s="12">
        <v>2</v>
      </c>
      <c r="AT98" s="12">
        <v>3</v>
      </c>
      <c r="AU98" s="12">
        <v>1</v>
      </c>
      <c r="AV98" s="12">
        <v>4</v>
      </c>
      <c r="AW98" s="12">
        <v>2</v>
      </c>
      <c r="AX98" s="12">
        <v>2</v>
      </c>
      <c r="AY98" s="12">
        <v>1</v>
      </c>
      <c r="AZ98" s="34">
        <f>AVERAGE(AH98,AI98,AT98,AV98)</f>
        <v>3.75</v>
      </c>
      <c r="BA98" s="34">
        <f>AVERAGE(AJ98,AM98,AN98,AW98)</f>
        <v>2</v>
      </c>
      <c r="BB98" s="34">
        <f>AVERAGE(AK98,AP98,AR98,AX98)</f>
        <v>3</v>
      </c>
      <c r="BC98" s="34">
        <f>AVERAGE(AL98,AO98,AQ98,AS98,AY98)</f>
        <v>2.6</v>
      </c>
      <c r="BD98" s="34">
        <f>AVERAGE(AZ:AZ)</f>
        <v>3.41</v>
      </c>
      <c r="BE98" s="34">
        <f>AVERAGE(BA:BA)</f>
        <v>2.4966666666666666</v>
      </c>
      <c r="BF98" s="34">
        <f>AVERAGE(BB:BB)</f>
        <v>3.0133333333333332</v>
      </c>
      <c r="BG98" s="34">
        <f>AVERAGE(BC:BC)</f>
        <v>2.4390000000000009</v>
      </c>
      <c r="BH98" s="36">
        <f>STDEVP(AZ:AZ)</f>
        <v>0.731596427911819</v>
      </c>
      <c r="BI98" s="36">
        <f>STDEVP(BA:BA)</f>
        <v>0.82208407247812687</v>
      </c>
      <c r="BJ98" s="36">
        <f>STDEVP(BB:BB)</f>
        <v>0.87501746014325654</v>
      </c>
      <c r="BK98" s="36">
        <f>STDEVP(BC:BC)</f>
        <v>0.68134352569023027</v>
      </c>
      <c r="BL98" s="36">
        <f>(AZ98-BD98)/BH98</f>
        <v>0.46473709688612758</v>
      </c>
      <c r="BM98" s="36">
        <f>(BA98-BE98)/BI98</f>
        <v>-0.60415556424720951</v>
      </c>
      <c r="BN98" s="36">
        <f>(BB98-BF98)/BJ98</f>
        <v>-1.5237791176361537E-2</v>
      </c>
      <c r="BO98" s="36">
        <f>(BC98-BG98)/BK98</f>
        <v>0.23629783498257978</v>
      </c>
      <c r="BP98" s="7">
        <v>2</v>
      </c>
      <c r="BQ98" s="7">
        <v>2</v>
      </c>
      <c r="BR98" s="7">
        <v>2</v>
      </c>
      <c r="BS98" s="7">
        <v>2</v>
      </c>
    </row>
    <row r="99" spans="1:71">
      <c r="A99" s="6" t="s">
        <v>237</v>
      </c>
      <c r="B99" s="7" t="s">
        <v>144</v>
      </c>
      <c r="C99" s="7">
        <v>65</v>
      </c>
      <c r="D99" s="7">
        <v>2</v>
      </c>
      <c r="E99" s="7">
        <v>19</v>
      </c>
      <c r="F99" s="8">
        <v>41564</v>
      </c>
      <c r="G99" s="9" t="s">
        <v>145</v>
      </c>
      <c r="H99" s="9" t="s">
        <v>283</v>
      </c>
      <c r="I99" s="7">
        <v>90</v>
      </c>
      <c r="J99" s="7">
        <v>100</v>
      </c>
      <c r="K99" s="7">
        <v>1</v>
      </c>
      <c r="L99" s="36">
        <f>I99/J99</f>
        <v>0.9</v>
      </c>
      <c r="M99" s="10">
        <v>9</v>
      </c>
      <c r="N99" s="10">
        <v>2</v>
      </c>
      <c r="O99" s="7">
        <v>85</v>
      </c>
      <c r="P99" s="12">
        <v>2</v>
      </c>
      <c r="S99" s="7">
        <v>3</v>
      </c>
      <c r="T99" s="7">
        <v>2</v>
      </c>
      <c r="U99" s="7">
        <v>2</v>
      </c>
      <c r="V99" s="7">
        <v>1</v>
      </c>
      <c r="W99" s="7">
        <v>4</v>
      </c>
      <c r="X99" s="7">
        <v>3</v>
      </c>
      <c r="Y99" s="7">
        <v>3</v>
      </c>
      <c r="Z99" s="7">
        <v>4</v>
      </c>
      <c r="AA99" s="7">
        <v>3</v>
      </c>
      <c r="AB99" s="7">
        <v>3</v>
      </c>
      <c r="AC99" s="7">
        <v>2</v>
      </c>
      <c r="AD99" s="7">
        <v>3</v>
      </c>
      <c r="AE99" s="7">
        <v>4</v>
      </c>
      <c r="AF99" s="7">
        <v>2</v>
      </c>
      <c r="AG99" s="7">
        <v>3</v>
      </c>
      <c r="AH99" s="7">
        <v>2</v>
      </c>
      <c r="AI99" s="7">
        <v>4</v>
      </c>
      <c r="AJ99" s="7">
        <v>4</v>
      </c>
      <c r="AK99" s="7">
        <v>3</v>
      </c>
      <c r="AL99" s="7">
        <v>2</v>
      </c>
      <c r="AM99" s="7">
        <v>6</v>
      </c>
      <c r="AN99" s="7">
        <v>6</v>
      </c>
      <c r="AO99" s="7">
        <v>2</v>
      </c>
      <c r="AP99" s="7">
        <v>4</v>
      </c>
      <c r="AQ99" s="7">
        <v>2</v>
      </c>
      <c r="AR99" s="7">
        <v>4</v>
      </c>
      <c r="AS99" s="7">
        <v>2</v>
      </c>
      <c r="AT99" s="7">
        <v>3</v>
      </c>
      <c r="AU99" s="7">
        <v>2</v>
      </c>
      <c r="AV99" s="7">
        <v>3</v>
      </c>
      <c r="AW99" s="7">
        <v>3</v>
      </c>
      <c r="AX99" s="7">
        <v>3</v>
      </c>
      <c r="AY99" s="7">
        <v>5</v>
      </c>
      <c r="AZ99" s="34">
        <f>AVERAGE(AH99,AI99,AT99,AV99)</f>
        <v>3</v>
      </c>
      <c r="BA99" s="34">
        <f>AVERAGE(AJ99,AM99,AN99,AW99)</f>
        <v>4.75</v>
      </c>
      <c r="BB99" s="34">
        <f>AVERAGE(AK99,AP99,AR99,AX99)</f>
        <v>3.5</v>
      </c>
      <c r="BC99" s="34">
        <f>AVERAGE(AL99,AO99,AQ99,AS99,AY99)</f>
        <v>2.6</v>
      </c>
      <c r="BD99" s="34">
        <f>AVERAGE(AZ:AZ)</f>
        <v>3.41</v>
      </c>
      <c r="BE99" s="34">
        <f>AVERAGE(BA:BA)</f>
        <v>2.4966666666666666</v>
      </c>
      <c r="BF99" s="34">
        <f>AVERAGE(BB:BB)</f>
        <v>3.0133333333333332</v>
      </c>
      <c r="BG99" s="34">
        <f>AVERAGE(BC:BC)</f>
        <v>2.4390000000000009</v>
      </c>
      <c r="BH99" s="36">
        <f>STDEVP(AZ:AZ)</f>
        <v>0.731596427911819</v>
      </c>
      <c r="BI99" s="36">
        <f>STDEVP(BA:BA)</f>
        <v>0.82208407247812687</v>
      </c>
      <c r="BJ99" s="36">
        <f>STDEVP(BB:BB)</f>
        <v>0.87501746014325654</v>
      </c>
      <c r="BK99" s="36">
        <f>STDEVP(BC:BC)</f>
        <v>0.68134352569023027</v>
      </c>
      <c r="BL99" s="36">
        <f>(AZ99-BD99)/BH99</f>
        <v>-0.56041826389209537</v>
      </c>
      <c r="BM99" s="36">
        <f>(BA99-BE99)/BI99</f>
        <v>2.7410010834302931</v>
      </c>
      <c r="BN99" s="36">
        <f>(BB99-BF99)/BJ99</f>
        <v>0.55617937793720196</v>
      </c>
      <c r="BO99" s="36">
        <f>(BC99-BG99)/BK99</f>
        <v>0.23629783498257978</v>
      </c>
      <c r="BP99" s="7">
        <v>2</v>
      </c>
      <c r="BQ99" s="7">
        <v>3</v>
      </c>
      <c r="BR99" s="7">
        <v>2</v>
      </c>
      <c r="BS99" s="7">
        <v>2</v>
      </c>
    </row>
    <row r="100" spans="1:71">
      <c r="A100" s="6" t="s">
        <v>237</v>
      </c>
      <c r="B100" s="7" t="s">
        <v>116</v>
      </c>
      <c r="C100" s="7">
        <v>3</v>
      </c>
      <c r="D100" s="7">
        <v>2</v>
      </c>
      <c r="E100" s="7">
        <v>19</v>
      </c>
      <c r="F100" s="8">
        <v>41564</v>
      </c>
      <c r="G100" s="9" t="s">
        <v>117</v>
      </c>
      <c r="H100" s="9" t="s">
        <v>289</v>
      </c>
      <c r="I100" s="7">
        <v>85</v>
      </c>
      <c r="J100" s="7">
        <v>100</v>
      </c>
      <c r="K100" s="7">
        <v>1</v>
      </c>
      <c r="L100" s="36">
        <f>I100/J100</f>
        <v>0.85</v>
      </c>
      <c r="M100" s="10">
        <v>8</v>
      </c>
      <c r="N100" s="10">
        <v>2</v>
      </c>
      <c r="O100" s="7">
        <v>83</v>
      </c>
      <c r="P100" s="12">
        <v>2</v>
      </c>
      <c r="Q100" s="7">
        <v>67</v>
      </c>
      <c r="R100" s="7">
        <f>O100-Q100</f>
        <v>16</v>
      </c>
      <c r="S100" s="7">
        <v>1</v>
      </c>
      <c r="T100" s="7">
        <v>3</v>
      </c>
      <c r="U100" s="7">
        <v>4</v>
      </c>
      <c r="V100" s="7">
        <v>2</v>
      </c>
      <c r="W100" s="7">
        <v>2</v>
      </c>
      <c r="X100" s="7">
        <v>2</v>
      </c>
      <c r="Y100" s="7">
        <v>4</v>
      </c>
      <c r="Z100" s="7">
        <v>5</v>
      </c>
      <c r="AA100" s="7">
        <v>3</v>
      </c>
      <c r="AB100" s="7">
        <v>4</v>
      </c>
      <c r="AC100" s="7">
        <v>3</v>
      </c>
      <c r="AD100" s="7">
        <v>3</v>
      </c>
      <c r="AE100" s="7">
        <v>4</v>
      </c>
      <c r="AF100" s="7">
        <v>2</v>
      </c>
      <c r="AG100" s="7">
        <v>1</v>
      </c>
      <c r="AH100" s="7">
        <v>2</v>
      </c>
      <c r="AI100" s="7">
        <v>3</v>
      </c>
      <c r="AJ100" s="7">
        <v>2</v>
      </c>
      <c r="AK100" s="7">
        <v>4</v>
      </c>
      <c r="AL100" s="7">
        <v>2</v>
      </c>
      <c r="AM100" s="7">
        <v>5</v>
      </c>
      <c r="AN100" s="7">
        <v>2</v>
      </c>
      <c r="AO100" s="7">
        <v>4</v>
      </c>
      <c r="AP100" s="7">
        <v>5</v>
      </c>
      <c r="AQ100" s="7">
        <v>2</v>
      </c>
      <c r="AR100" s="7">
        <v>5</v>
      </c>
      <c r="AS100" s="7">
        <v>1</v>
      </c>
      <c r="AT100" s="7">
        <v>3</v>
      </c>
      <c r="AU100" s="7">
        <v>1</v>
      </c>
      <c r="AV100" s="7">
        <v>1</v>
      </c>
      <c r="AW100" s="7">
        <v>3</v>
      </c>
      <c r="AX100" s="7">
        <v>5</v>
      </c>
      <c r="AY100" s="7">
        <v>5</v>
      </c>
      <c r="AZ100" s="34">
        <f>AVERAGE(AH100,AI100,AT100,AV100)</f>
        <v>2.25</v>
      </c>
      <c r="BA100" s="34">
        <f>AVERAGE(AJ100,AM100,AN100,AW100)</f>
        <v>3</v>
      </c>
      <c r="BB100" s="34">
        <f>AVERAGE(AK100,AP100,AR100,AX100)</f>
        <v>4.75</v>
      </c>
      <c r="BC100" s="34">
        <f>AVERAGE(AL100,AO100,AQ100,AS100,AY100)</f>
        <v>2.8</v>
      </c>
      <c r="BD100" s="34">
        <f>AVERAGE(AZ:AZ)</f>
        <v>3.41</v>
      </c>
      <c r="BE100" s="34">
        <f>AVERAGE(BA:BA)</f>
        <v>2.4966666666666666</v>
      </c>
      <c r="BF100" s="34">
        <f>AVERAGE(BB:BB)</f>
        <v>3.0133333333333332</v>
      </c>
      <c r="BG100" s="34">
        <f>AVERAGE(BC:BC)</f>
        <v>2.4390000000000009</v>
      </c>
      <c r="BH100" s="36">
        <f>STDEVP(AZ:AZ)</f>
        <v>0.731596427911819</v>
      </c>
      <c r="BI100" s="36">
        <f>STDEVP(BA:BA)</f>
        <v>0.82208407247812687</v>
      </c>
      <c r="BJ100" s="36">
        <f>STDEVP(BB:BB)</f>
        <v>0.87501746014325654</v>
      </c>
      <c r="BK100" s="36">
        <f>STDEVP(BC:BC)</f>
        <v>0.68134352569023027</v>
      </c>
      <c r="BL100" s="36">
        <f>(AZ100-BD100)/BH100</f>
        <v>-1.5855736246703185</v>
      </c>
      <c r="BM100" s="36">
        <f>(BA100-BE100)/BI100</f>
        <v>0.61226503490824602</v>
      </c>
      <c r="BN100" s="36">
        <f>(BB100-BF100)/BJ100</f>
        <v>1.9847223007211106</v>
      </c>
      <c r="BO100" s="36">
        <f>(BC100-BG100)/BK100</f>
        <v>0.52983551819075458</v>
      </c>
      <c r="BP100" s="7">
        <v>1</v>
      </c>
      <c r="BQ100" s="7">
        <v>2</v>
      </c>
      <c r="BR100" s="7">
        <v>3</v>
      </c>
      <c r="BS100" s="7">
        <v>2</v>
      </c>
    </row>
    <row r="101" spans="1:71">
      <c r="A101" s="6" t="s">
        <v>237</v>
      </c>
      <c r="C101" s="7">
        <v>75</v>
      </c>
      <c r="D101" s="7">
        <v>2</v>
      </c>
      <c r="E101" s="7">
        <v>19</v>
      </c>
      <c r="F101" s="8">
        <v>41564</v>
      </c>
      <c r="G101" s="9" t="s">
        <v>154</v>
      </c>
      <c r="H101" s="9" t="s">
        <v>284</v>
      </c>
      <c r="I101" s="7">
        <v>60</v>
      </c>
      <c r="K101" s="7">
        <v>0</v>
      </c>
      <c r="L101" s="36"/>
      <c r="M101" s="10"/>
      <c r="N101" s="10"/>
      <c r="O101" s="7">
        <v>93</v>
      </c>
      <c r="P101" s="12">
        <v>2</v>
      </c>
      <c r="Q101" s="7">
        <v>81</v>
      </c>
      <c r="R101" s="7">
        <f>O101-Q101</f>
        <v>12</v>
      </c>
      <c r="S101" s="7">
        <v>3</v>
      </c>
      <c r="T101" s="7">
        <v>3</v>
      </c>
      <c r="U101" s="7">
        <v>1</v>
      </c>
      <c r="V101" s="7">
        <v>1</v>
      </c>
      <c r="W101" s="7">
        <v>4</v>
      </c>
      <c r="X101" s="7">
        <v>2</v>
      </c>
      <c r="Y101" s="7">
        <v>4</v>
      </c>
      <c r="Z101" s="7">
        <v>4</v>
      </c>
      <c r="AA101" s="7">
        <v>3</v>
      </c>
      <c r="AB101" s="7">
        <v>4</v>
      </c>
      <c r="AC101" s="7">
        <v>2</v>
      </c>
      <c r="AD101" s="7">
        <v>4</v>
      </c>
      <c r="AE101" s="7">
        <v>2</v>
      </c>
      <c r="AF101" s="7">
        <v>2</v>
      </c>
      <c r="AG101" s="7">
        <v>3</v>
      </c>
      <c r="AH101" s="7">
        <v>3</v>
      </c>
      <c r="AI101" s="7">
        <v>4</v>
      </c>
      <c r="AJ101" s="7">
        <v>2</v>
      </c>
      <c r="AK101" s="7">
        <v>4</v>
      </c>
      <c r="AL101" s="7">
        <v>4</v>
      </c>
      <c r="AM101" s="7">
        <v>3</v>
      </c>
      <c r="AN101" s="7">
        <v>4</v>
      </c>
      <c r="AO101" s="7">
        <v>4</v>
      </c>
      <c r="AP101" s="7">
        <v>3</v>
      </c>
      <c r="AQ101" s="7">
        <v>2</v>
      </c>
      <c r="AR101" s="7">
        <v>2</v>
      </c>
      <c r="AS101" s="7">
        <v>2</v>
      </c>
      <c r="AT101" s="7">
        <v>3</v>
      </c>
      <c r="AU101" s="7">
        <v>1</v>
      </c>
      <c r="AV101" s="7">
        <v>2</v>
      </c>
      <c r="AW101" s="7">
        <v>2</v>
      </c>
      <c r="AX101" s="7">
        <v>3</v>
      </c>
      <c r="AY101" s="7">
        <v>2</v>
      </c>
      <c r="AZ101" s="34">
        <f>AVERAGE(AH101,AI101,AT101,AV101)</f>
        <v>3</v>
      </c>
      <c r="BA101" s="34">
        <f>AVERAGE(AJ101,AM101,AN101,AW101)</f>
        <v>2.75</v>
      </c>
      <c r="BB101" s="34">
        <f>AVERAGE(AK101,AP101,AR101,AX101)</f>
        <v>3</v>
      </c>
      <c r="BC101" s="34">
        <f>AVERAGE(AL101,AO101,AQ101,AS101,AY101)</f>
        <v>2.8</v>
      </c>
      <c r="BD101" s="34">
        <f>AVERAGE(AZ:AZ)</f>
        <v>3.41</v>
      </c>
      <c r="BE101" s="34">
        <f>AVERAGE(BA:BA)</f>
        <v>2.4966666666666666</v>
      </c>
      <c r="BF101" s="34">
        <f>AVERAGE(BB:BB)</f>
        <v>3.0133333333333332</v>
      </c>
      <c r="BG101" s="34">
        <f>AVERAGE(BC:BC)</f>
        <v>2.4390000000000009</v>
      </c>
      <c r="BH101" s="36">
        <f>STDEVP(AZ:AZ)</f>
        <v>0.731596427911819</v>
      </c>
      <c r="BI101" s="36">
        <f>STDEVP(BA:BA)</f>
        <v>0.82208407247812687</v>
      </c>
      <c r="BJ101" s="36">
        <f>STDEVP(BB:BB)</f>
        <v>0.87501746014325654</v>
      </c>
      <c r="BK101" s="36">
        <f>STDEVP(BC:BC)</f>
        <v>0.68134352569023027</v>
      </c>
      <c r="BL101" s="36">
        <f>(AZ101-BD101)/BH101</f>
        <v>-0.56041826389209537</v>
      </c>
      <c r="BM101" s="36">
        <f>(BA101-BE101)/BI101</f>
        <v>0.30815988511938214</v>
      </c>
      <c r="BN101" s="36">
        <f>(BB101-BF101)/BJ101</f>
        <v>-1.5237791176361537E-2</v>
      </c>
      <c r="BO101" s="36">
        <f>(BC101-BG101)/BK101</f>
        <v>0.52983551819075458</v>
      </c>
      <c r="BP101" s="7">
        <v>2</v>
      </c>
      <c r="BQ101" s="7">
        <v>2</v>
      </c>
      <c r="BR101" s="7">
        <v>2</v>
      </c>
      <c r="BS101" s="7">
        <v>2</v>
      </c>
    </row>
    <row r="102" spans="1:71">
      <c r="A102" s="6" t="s">
        <v>238</v>
      </c>
      <c r="B102" s="10" t="s">
        <v>201</v>
      </c>
      <c r="C102" s="11">
        <v>111</v>
      </c>
      <c r="D102" s="12">
        <v>2</v>
      </c>
      <c r="E102" s="12">
        <v>19</v>
      </c>
      <c r="F102" s="13">
        <v>41571</v>
      </c>
      <c r="G102" s="14" t="s">
        <v>199</v>
      </c>
      <c r="H102" s="14" t="s">
        <v>283</v>
      </c>
      <c r="I102" s="12">
        <v>88</v>
      </c>
      <c r="J102" s="12">
        <v>100</v>
      </c>
      <c r="K102" s="7">
        <v>1</v>
      </c>
      <c r="L102" s="36">
        <f>I102/J102</f>
        <v>0.88</v>
      </c>
      <c r="M102" s="10">
        <v>8</v>
      </c>
      <c r="N102" s="10">
        <v>2</v>
      </c>
      <c r="O102" s="12">
        <v>79</v>
      </c>
      <c r="P102" s="12">
        <v>2</v>
      </c>
      <c r="Q102" s="12">
        <v>70</v>
      </c>
      <c r="R102" s="7">
        <f>O102-Q102</f>
        <v>9</v>
      </c>
      <c r="S102" s="12">
        <v>4</v>
      </c>
      <c r="T102" s="12">
        <v>5</v>
      </c>
      <c r="U102" s="12">
        <v>2</v>
      </c>
      <c r="V102" s="12">
        <v>1</v>
      </c>
      <c r="W102" s="12">
        <v>4</v>
      </c>
      <c r="X102" s="12">
        <v>3</v>
      </c>
      <c r="Y102" s="12">
        <v>4</v>
      </c>
      <c r="Z102" s="12">
        <v>4</v>
      </c>
      <c r="AA102" s="12">
        <v>3</v>
      </c>
      <c r="AB102" s="12">
        <v>5</v>
      </c>
      <c r="AC102" s="12">
        <v>2</v>
      </c>
      <c r="AD102" s="12">
        <v>4</v>
      </c>
      <c r="AE102" s="12">
        <v>4</v>
      </c>
      <c r="AF102" s="12">
        <v>1</v>
      </c>
      <c r="AG102" s="12">
        <v>3</v>
      </c>
      <c r="AH102" s="12">
        <v>4</v>
      </c>
      <c r="AI102" s="12">
        <v>5</v>
      </c>
      <c r="AJ102" s="12">
        <v>2</v>
      </c>
      <c r="AK102" s="12">
        <v>4</v>
      </c>
      <c r="AL102" s="12">
        <v>4</v>
      </c>
      <c r="AM102" s="12">
        <v>4</v>
      </c>
      <c r="AN102" s="12">
        <v>3</v>
      </c>
      <c r="AO102" s="12">
        <v>3</v>
      </c>
      <c r="AP102" s="12">
        <v>4</v>
      </c>
      <c r="AQ102" s="12">
        <v>2</v>
      </c>
      <c r="AR102" s="12">
        <v>5</v>
      </c>
      <c r="AS102" s="12">
        <v>2</v>
      </c>
      <c r="AT102" s="12">
        <v>4</v>
      </c>
      <c r="AU102" s="12">
        <v>3</v>
      </c>
      <c r="AV102" s="12">
        <v>2</v>
      </c>
      <c r="AW102" s="12">
        <v>3</v>
      </c>
      <c r="AX102" s="12">
        <v>4</v>
      </c>
      <c r="AY102" s="12">
        <v>3</v>
      </c>
      <c r="AZ102" s="34">
        <f>AVERAGE(AH102,AI102,AT102,AV102)</f>
        <v>3.75</v>
      </c>
      <c r="BA102" s="34">
        <f>AVERAGE(AJ102,AM102,AN102,AW102)</f>
        <v>3</v>
      </c>
      <c r="BB102" s="34">
        <f>AVERAGE(AK102,AP102,AR102,AX102)</f>
        <v>4.25</v>
      </c>
      <c r="BC102" s="34">
        <f>AVERAGE(AL102,AO102,AQ102,AS102,AY102)</f>
        <v>2.8</v>
      </c>
      <c r="BD102" s="34">
        <f>AVERAGE(AZ:AZ)</f>
        <v>3.41</v>
      </c>
      <c r="BE102" s="34">
        <f>AVERAGE(BA:BA)</f>
        <v>2.4966666666666666</v>
      </c>
      <c r="BF102" s="34">
        <f>AVERAGE(BB:BB)</f>
        <v>3.0133333333333332</v>
      </c>
      <c r="BG102" s="34">
        <f>AVERAGE(BC:BC)</f>
        <v>2.4390000000000009</v>
      </c>
      <c r="BH102" s="36">
        <f>STDEVP(AZ:AZ)</f>
        <v>0.731596427911819</v>
      </c>
      <c r="BI102" s="36">
        <f>STDEVP(BA:BA)</f>
        <v>0.82208407247812687</v>
      </c>
      <c r="BJ102" s="36">
        <f>STDEVP(BB:BB)</f>
        <v>0.87501746014325654</v>
      </c>
      <c r="BK102" s="36">
        <f>STDEVP(BC:BC)</f>
        <v>0.68134352569023027</v>
      </c>
      <c r="BL102" s="36">
        <f>(AZ102-BD102)/BH102</f>
        <v>0.46473709688612758</v>
      </c>
      <c r="BM102" s="36">
        <f>(BA102-BE102)/BI102</f>
        <v>0.61226503490824602</v>
      </c>
      <c r="BN102" s="36">
        <f>(BB102-BF102)/BJ102</f>
        <v>1.4133051316075471</v>
      </c>
      <c r="BO102" s="36">
        <f>(BC102-BG102)/BK102</f>
        <v>0.52983551819075458</v>
      </c>
      <c r="BP102" s="7">
        <v>2</v>
      </c>
      <c r="BQ102" s="7">
        <v>2</v>
      </c>
      <c r="BR102" s="7">
        <v>3</v>
      </c>
      <c r="BS102" s="7">
        <v>2</v>
      </c>
    </row>
    <row r="103" spans="1:71">
      <c r="A103" s="6" t="s">
        <v>237</v>
      </c>
      <c r="B103" s="7" t="s">
        <v>46</v>
      </c>
      <c r="C103" s="7">
        <v>53</v>
      </c>
      <c r="D103" s="7">
        <v>2</v>
      </c>
      <c r="E103" s="7">
        <v>19</v>
      </c>
      <c r="F103" s="8">
        <v>41564</v>
      </c>
      <c r="G103" s="9" t="s">
        <v>47</v>
      </c>
      <c r="H103" s="9" t="s">
        <v>284</v>
      </c>
      <c r="I103" s="7">
        <v>83</v>
      </c>
      <c r="J103" s="7">
        <v>100</v>
      </c>
      <c r="K103" s="7">
        <v>1</v>
      </c>
      <c r="L103" s="36">
        <f>I103/J103</f>
        <v>0.83</v>
      </c>
      <c r="M103" s="10">
        <v>8</v>
      </c>
      <c r="N103" s="10">
        <v>2</v>
      </c>
      <c r="O103" s="7">
        <v>70</v>
      </c>
      <c r="P103" s="12">
        <v>1</v>
      </c>
      <c r="Q103" s="7">
        <v>64</v>
      </c>
      <c r="R103" s="7">
        <f>O103-Q103</f>
        <v>6</v>
      </c>
      <c r="S103" s="7">
        <v>2</v>
      </c>
      <c r="T103" s="7">
        <v>3</v>
      </c>
      <c r="U103" s="7">
        <v>3</v>
      </c>
      <c r="V103" s="7">
        <v>1</v>
      </c>
      <c r="W103" s="7">
        <v>3</v>
      </c>
      <c r="X103" s="7">
        <v>4</v>
      </c>
      <c r="Y103" s="7">
        <v>5</v>
      </c>
      <c r="Z103" s="7">
        <v>3</v>
      </c>
      <c r="AA103" s="7">
        <v>2</v>
      </c>
      <c r="AB103" s="7">
        <v>3</v>
      </c>
      <c r="AC103" s="7">
        <v>3</v>
      </c>
      <c r="AD103" s="7">
        <v>2</v>
      </c>
      <c r="AE103" s="7">
        <v>3</v>
      </c>
      <c r="AF103" s="7">
        <v>3</v>
      </c>
      <c r="AG103" s="7">
        <v>3</v>
      </c>
      <c r="AH103" s="7">
        <v>3</v>
      </c>
      <c r="AI103" s="7">
        <v>4</v>
      </c>
      <c r="AJ103" s="7">
        <v>3</v>
      </c>
      <c r="AK103" s="7">
        <v>5</v>
      </c>
      <c r="AL103" s="7">
        <v>2</v>
      </c>
      <c r="AM103" s="7">
        <v>3</v>
      </c>
      <c r="AN103" s="7">
        <v>4</v>
      </c>
      <c r="AO103" s="7">
        <v>4</v>
      </c>
      <c r="AP103" s="7">
        <v>2</v>
      </c>
      <c r="AQ103" s="7">
        <v>2</v>
      </c>
      <c r="AR103" s="7">
        <v>3</v>
      </c>
      <c r="AS103" s="7">
        <v>1</v>
      </c>
      <c r="AT103" s="7">
        <v>2</v>
      </c>
      <c r="AU103" s="7">
        <v>3</v>
      </c>
      <c r="AV103" s="7">
        <v>2</v>
      </c>
      <c r="AW103" s="7">
        <v>2</v>
      </c>
      <c r="AX103" s="7">
        <v>3</v>
      </c>
      <c r="AY103" s="7">
        <v>5</v>
      </c>
      <c r="AZ103" s="34">
        <f>AVERAGE(AH103,AI103,AT103,AV103)</f>
        <v>2.75</v>
      </c>
      <c r="BA103" s="34">
        <f>AVERAGE(AJ103,AM103,AN103,AW103)</f>
        <v>3</v>
      </c>
      <c r="BB103" s="34">
        <f>AVERAGE(AK103,AP103,AR103,AX103)</f>
        <v>3.25</v>
      </c>
      <c r="BC103" s="34">
        <f>AVERAGE(AL103,AO103,AQ103,AS103,AY103)</f>
        <v>2.8</v>
      </c>
      <c r="BD103" s="34">
        <f>AVERAGE(AZ:AZ)</f>
        <v>3.41</v>
      </c>
      <c r="BE103" s="34">
        <f>AVERAGE(BA:BA)</f>
        <v>2.4966666666666666</v>
      </c>
      <c r="BF103" s="34">
        <f>AVERAGE(BB:BB)</f>
        <v>3.0133333333333332</v>
      </c>
      <c r="BG103" s="34">
        <f>AVERAGE(BC:BC)</f>
        <v>2.4390000000000009</v>
      </c>
      <c r="BH103" s="36">
        <f>STDEVP(AZ:AZ)</f>
        <v>0.731596427911819</v>
      </c>
      <c r="BI103" s="36">
        <f>STDEVP(BA:BA)</f>
        <v>0.82208407247812687</v>
      </c>
      <c r="BJ103" s="36">
        <f>STDEVP(BB:BB)</f>
        <v>0.87501746014325654</v>
      </c>
      <c r="BK103" s="36">
        <f>STDEVP(BC:BC)</f>
        <v>0.68134352569023027</v>
      </c>
      <c r="BL103" s="36">
        <f>(AZ103-BD103)/BH103</f>
        <v>-0.90213671748483637</v>
      </c>
      <c r="BM103" s="36">
        <f>(BA103-BE103)/BI103</f>
        <v>0.61226503490824602</v>
      </c>
      <c r="BN103" s="36">
        <f>(BB103-BF103)/BJ103</f>
        <v>0.27047079338042018</v>
      </c>
      <c r="BO103" s="36">
        <f>(BC103-BG103)/BK103</f>
        <v>0.52983551819075458</v>
      </c>
      <c r="BP103" s="7">
        <v>2</v>
      </c>
      <c r="BQ103" s="7">
        <v>2</v>
      </c>
      <c r="BR103" s="7">
        <v>2</v>
      </c>
      <c r="BS103" s="7">
        <v>2</v>
      </c>
    </row>
    <row r="104" spans="1:71">
      <c r="A104" s="6" t="s">
        <v>237</v>
      </c>
      <c r="B104" s="7" t="s">
        <v>302</v>
      </c>
      <c r="C104" s="7">
        <v>19</v>
      </c>
      <c r="D104" s="7">
        <v>2</v>
      </c>
      <c r="E104" s="7">
        <v>19</v>
      </c>
      <c r="F104" s="8">
        <v>41564</v>
      </c>
      <c r="G104" s="9" t="s">
        <v>74</v>
      </c>
      <c r="H104" s="9" t="s">
        <v>289</v>
      </c>
      <c r="I104" s="7">
        <v>72</v>
      </c>
      <c r="J104" s="7">
        <v>100</v>
      </c>
      <c r="K104" s="7">
        <v>1</v>
      </c>
      <c r="L104" s="36">
        <f>I104/J104</f>
        <v>0.72</v>
      </c>
      <c r="M104" s="10">
        <v>7</v>
      </c>
      <c r="N104" s="10">
        <v>1</v>
      </c>
      <c r="O104" s="7">
        <v>67</v>
      </c>
      <c r="P104" s="12">
        <v>1</v>
      </c>
      <c r="Q104" s="7">
        <v>62</v>
      </c>
      <c r="R104" s="7">
        <f>O104-Q104</f>
        <v>5</v>
      </c>
      <c r="S104" s="7">
        <v>3</v>
      </c>
      <c r="T104" s="7">
        <v>3</v>
      </c>
      <c r="U104" s="7">
        <v>3</v>
      </c>
      <c r="V104" s="7">
        <v>3</v>
      </c>
      <c r="W104" s="7">
        <v>4</v>
      </c>
      <c r="X104" s="7">
        <v>4</v>
      </c>
      <c r="Y104" s="7">
        <v>4</v>
      </c>
      <c r="Z104" s="7">
        <v>5</v>
      </c>
      <c r="AA104" s="7">
        <v>4</v>
      </c>
      <c r="AB104" s="7">
        <v>4</v>
      </c>
      <c r="AC104" s="7">
        <v>2</v>
      </c>
      <c r="AD104" s="7">
        <v>5</v>
      </c>
      <c r="AE104" s="7">
        <v>5</v>
      </c>
      <c r="AF104" s="7">
        <v>2</v>
      </c>
      <c r="AG104" s="7">
        <v>3</v>
      </c>
      <c r="AH104" s="7">
        <v>4</v>
      </c>
      <c r="AI104" s="7">
        <v>4</v>
      </c>
      <c r="AJ104" s="7">
        <v>2</v>
      </c>
      <c r="AK104" s="7">
        <v>4</v>
      </c>
      <c r="AL104" s="7">
        <v>2</v>
      </c>
      <c r="AM104" s="7">
        <v>1</v>
      </c>
      <c r="AN104" s="7">
        <v>2</v>
      </c>
      <c r="AO104" s="7">
        <v>3</v>
      </c>
      <c r="AP104" s="7">
        <v>3</v>
      </c>
      <c r="AQ104" s="7">
        <v>2</v>
      </c>
      <c r="AR104" s="7">
        <v>3</v>
      </c>
      <c r="AS104" s="7">
        <v>2</v>
      </c>
      <c r="AT104" s="7">
        <v>4</v>
      </c>
      <c r="AU104" s="7">
        <v>2</v>
      </c>
      <c r="AV104" s="7">
        <v>2</v>
      </c>
      <c r="AW104" s="7">
        <v>2</v>
      </c>
      <c r="AX104" s="7">
        <v>3</v>
      </c>
      <c r="AY104" s="7">
        <v>5</v>
      </c>
      <c r="AZ104" s="34">
        <f>AVERAGE(AH104,AI104,AT104,AV104)</f>
        <v>3.5</v>
      </c>
      <c r="BA104" s="34">
        <f>AVERAGE(AJ104,AM104,AN104,AW104)</f>
        <v>1.75</v>
      </c>
      <c r="BB104" s="34">
        <f>AVERAGE(AK104,AP104,AR104,AX104)</f>
        <v>3.25</v>
      </c>
      <c r="BC104" s="34">
        <f>AVERAGE(AL104,AO104,AQ104,AS104,AY104)</f>
        <v>2.8</v>
      </c>
      <c r="BD104" s="34">
        <f>AVERAGE(AZ:AZ)</f>
        <v>3.41</v>
      </c>
      <c r="BE104" s="34">
        <f>AVERAGE(BA:BA)</f>
        <v>2.4966666666666666</v>
      </c>
      <c r="BF104" s="34">
        <f>AVERAGE(BB:BB)</f>
        <v>3.0133333333333332</v>
      </c>
      <c r="BG104" s="34">
        <f>AVERAGE(BC:BC)</f>
        <v>2.4390000000000009</v>
      </c>
      <c r="BH104" s="36">
        <f>STDEVP(AZ:AZ)</f>
        <v>0.731596427911819</v>
      </c>
      <c r="BI104" s="36">
        <f>STDEVP(BA:BA)</f>
        <v>0.82208407247812687</v>
      </c>
      <c r="BJ104" s="36">
        <f>STDEVP(BB:BB)</f>
        <v>0.87501746014325654</v>
      </c>
      <c r="BK104" s="36">
        <f>STDEVP(BC:BC)</f>
        <v>0.68134352569023027</v>
      </c>
      <c r="BL104" s="36">
        <f>(AZ104-BD104)/BH104</f>
        <v>0.12301864329338656</v>
      </c>
      <c r="BM104" s="36">
        <f>(BA104-BE104)/BI104</f>
        <v>-0.90826071403607334</v>
      </c>
      <c r="BN104" s="36">
        <f>(BB104-BF104)/BJ104</f>
        <v>0.27047079338042018</v>
      </c>
      <c r="BO104" s="36">
        <f>(BC104-BG104)/BK104</f>
        <v>0.52983551819075458</v>
      </c>
      <c r="BP104" s="7">
        <v>2</v>
      </c>
      <c r="BQ104" s="7">
        <v>2</v>
      </c>
      <c r="BR104" s="7">
        <v>2</v>
      </c>
      <c r="BS104" s="7">
        <v>2</v>
      </c>
    </row>
    <row r="105" spans="1:71">
      <c r="A105" s="6" t="s">
        <v>238</v>
      </c>
      <c r="B105" s="10"/>
      <c r="C105" s="11">
        <v>130</v>
      </c>
      <c r="D105" s="12">
        <v>2</v>
      </c>
      <c r="E105" s="12">
        <v>19</v>
      </c>
      <c r="F105" s="13">
        <v>41571</v>
      </c>
      <c r="G105" s="14" t="s">
        <v>176</v>
      </c>
      <c r="H105" s="14" t="s">
        <v>297</v>
      </c>
      <c r="I105" s="12">
        <v>60</v>
      </c>
      <c r="J105" s="12">
        <v>100</v>
      </c>
      <c r="K105" s="7">
        <v>1</v>
      </c>
      <c r="L105" s="36">
        <f>I105/J105</f>
        <v>0.6</v>
      </c>
      <c r="M105" s="10">
        <v>6</v>
      </c>
      <c r="N105" s="10">
        <v>1</v>
      </c>
      <c r="O105" s="12">
        <v>74</v>
      </c>
      <c r="P105" s="12">
        <v>1</v>
      </c>
      <c r="Q105" s="12">
        <v>70</v>
      </c>
      <c r="R105" s="7">
        <f>O105-Q105</f>
        <v>4</v>
      </c>
      <c r="S105" s="12">
        <v>4</v>
      </c>
      <c r="T105" s="12">
        <v>3</v>
      </c>
      <c r="U105" s="12">
        <v>1</v>
      </c>
      <c r="V105" s="12">
        <v>3</v>
      </c>
      <c r="W105" s="12">
        <v>5</v>
      </c>
      <c r="X105" s="12">
        <v>5</v>
      </c>
      <c r="Y105" s="12">
        <v>3</v>
      </c>
      <c r="Z105" s="12">
        <v>3</v>
      </c>
      <c r="AA105" s="12">
        <v>4</v>
      </c>
      <c r="AB105" s="12">
        <v>4</v>
      </c>
      <c r="AC105" s="12">
        <v>2</v>
      </c>
      <c r="AD105" s="12">
        <v>3</v>
      </c>
      <c r="AE105" s="12">
        <v>4</v>
      </c>
      <c r="AF105" s="12">
        <v>2</v>
      </c>
      <c r="AG105" s="12">
        <v>2</v>
      </c>
      <c r="AH105" s="12">
        <v>3</v>
      </c>
      <c r="AI105" s="12">
        <v>3</v>
      </c>
      <c r="AJ105" s="12">
        <v>1</v>
      </c>
      <c r="AK105" s="12">
        <v>5</v>
      </c>
      <c r="AL105" s="12">
        <v>2</v>
      </c>
      <c r="AM105" s="12">
        <v>2</v>
      </c>
      <c r="AN105" s="12">
        <v>2</v>
      </c>
      <c r="AO105" s="12">
        <v>4</v>
      </c>
      <c r="AP105" s="12">
        <v>4</v>
      </c>
      <c r="AQ105" s="12">
        <v>2</v>
      </c>
      <c r="AR105" s="12">
        <v>2</v>
      </c>
      <c r="AS105" s="12">
        <v>4</v>
      </c>
      <c r="AT105" s="12">
        <v>4</v>
      </c>
      <c r="AU105" s="12">
        <v>2</v>
      </c>
      <c r="AV105" s="12">
        <v>3</v>
      </c>
      <c r="AW105" s="12">
        <v>1</v>
      </c>
      <c r="AX105" s="12">
        <v>4</v>
      </c>
      <c r="AY105" s="12">
        <v>2</v>
      </c>
      <c r="AZ105" s="34">
        <f>AVERAGE(AH105,AI105,AT105,AV105)</f>
        <v>3.25</v>
      </c>
      <c r="BA105" s="34">
        <f>AVERAGE(AJ105,AM105,AN105,AW105)</f>
        <v>1.5</v>
      </c>
      <c r="BB105" s="34">
        <f>AVERAGE(AK105,AP105,AR105,AX105)</f>
        <v>3.75</v>
      </c>
      <c r="BC105" s="34">
        <f>AVERAGE(AL105,AO105,AQ105,AS105,AY105)</f>
        <v>2.8</v>
      </c>
      <c r="BD105" s="34">
        <f>AVERAGE(AZ:AZ)</f>
        <v>3.41</v>
      </c>
      <c r="BE105" s="34">
        <f>AVERAGE(BA:BA)</f>
        <v>2.4966666666666666</v>
      </c>
      <c r="BF105" s="34">
        <f>AVERAGE(BB:BB)</f>
        <v>3.0133333333333332</v>
      </c>
      <c r="BG105" s="34">
        <f>AVERAGE(BC:BC)</f>
        <v>2.4390000000000009</v>
      </c>
      <c r="BH105" s="36">
        <f>STDEVP(AZ:AZ)</f>
        <v>0.731596427911819</v>
      </c>
      <c r="BI105" s="36">
        <f>STDEVP(BA:BA)</f>
        <v>0.82208407247812687</v>
      </c>
      <c r="BJ105" s="36">
        <f>STDEVP(BB:BB)</f>
        <v>0.87501746014325654</v>
      </c>
      <c r="BK105" s="36">
        <f>STDEVP(BC:BC)</f>
        <v>0.68134352569023027</v>
      </c>
      <c r="BL105" s="36">
        <f>(AZ105-BD105)/BH105</f>
        <v>-0.21869981029935442</v>
      </c>
      <c r="BM105" s="36">
        <f>(BA105-BE105)/BI105</f>
        <v>-1.2123658638249373</v>
      </c>
      <c r="BN105" s="36">
        <f>(BB105-BF105)/BJ105</f>
        <v>0.84188796249398368</v>
      </c>
      <c r="BO105" s="36">
        <f>(BC105-BG105)/BK105</f>
        <v>0.52983551819075458</v>
      </c>
      <c r="BP105" s="7">
        <v>2</v>
      </c>
      <c r="BQ105" s="7">
        <v>1</v>
      </c>
      <c r="BR105" s="7">
        <v>2</v>
      </c>
      <c r="BS105" s="7">
        <v>2</v>
      </c>
    </row>
    <row r="106" spans="1:71">
      <c r="A106" s="6" t="s">
        <v>237</v>
      </c>
      <c r="B106" s="7" t="s">
        <v>152</v>
      </c>
      <c r="C106" s="7">
        <v>76</v>
      </c>
      <c r="D106" s="7">
        <v>2</v>
      </c>
      <c r="E106" s="7">
        <v>20</v>
      </c>
      <c r="F106" s="8">
        <v>41564</v>
      </c>
      <c r="G106" s="9" t="s">
        <v>155</v>
      </c>
      <c r="H106" s="9" t="s">
        <v>283</v>
      </c>
      <c r="I106" s="7">
        <v>74</v>
      </c>
      <c r="J106" s="7">
        <v>100</v>
      </c>
      <c r="K106" s="7">
        <v>1</v>
      </c>
      <c r="L106" s="36">
        <f>I106/J106</f>
        <v>0.74</v>
      </c>
      <c r="M106" s="10">
        <v>7</v>
      </c>
      <c r="N106" s="10">
        <v>1</v>
      </c>
      <c r="O106" s="7">
        <v>98</v>
      </c>
      <c r="P106" s="12">
        <v>2</v>
      </c>
      <c r="Q106" s="7">
        <v>95</v>
      </c>
      <c r="R106" s="7">
        <f>O106-Q106</f>
        <v>3</v>
      </c>
      <c r="S106" s="7">
        <v>4</v>
      </c>
      <c r="T106" s="7">
        <v>4</v>
      </c>
      <c r="U106" s="7">
        <v>2</v>
      </c>
      <c r="V106" s="7">
        <v>1</v>
      </c>
      <c r="W106" s="7">
        <v>4</v>
      </c>
      <c r="X106" s="7">
        <v>5</v>
      </c>
      <c r="Y106" s="7">
        <v>5</v>
      </c>
      <c r="Z106" s="7">
        <v>5</v>
      </c>
      <c r="AA106" s="7">
        <v>4</v>
      </c>
      <c r="AB106" s="7">
        <v>5</v>
      </c>
      <c r="AC106" s="7">
        <v>1</v>
      </c>
      <c r="AD106" s="7">
        <v>5</v>
      </c>
      <c r="AE106" s="7">
        <v>4</v>
      </c>
      <c r="AF106" s="7">
        <v>2</v>
      </c>
      <c r="AG106" s="7">
        <v>4</v>
      </c>
      <c r="AH106" s="7">
        <v>4</v>
      </c>
      <c r="AI106" s="7">
        <v>4</v>
      </c>
      <c r="AJ106" s="7">
        <v>1</v>
      </c>
      <c r="AK106" s="7">
        <v>3</v>
      </c>
      <c r="AL106" s="7">
        <v>4</v>
      </c>
      <c r="AM106" s="7">
        <v>2</v>
      </c>
      <c r="AN106" s="7">
        <v>1</v>
      </c>
      <c r="AO106" s="7">
        <v>4</v>
      </c>
      <c r="AP106" s="7">
        <v>3</v>
      </c>
      <c r="AQ106" s="7">
        <v>2</v>
      </c>
      <c r="AR106" s="7">
        <v>2</v>
      </c>
      <c r="AS106" s="7">
        <v>1</v>
      </c>
      <c r="AT106" s="7">
        <v>5</v>
      </c>
      <c r="AU106" s="7">
        <v>2</v>
      </c>
      <c r="AV106" s="7">
        <v>5</v>
      </c>
      <c r="AW106" s="7">
        <v>1</v>
      </c>
      <c r="AX106" s="7">
        <v>3</v>
      </c>
      <c r="AY106" s="7">
        <v>3</v>
      </c>
      <c r="AZ106" s="34">
        <f>AVERAGE(AH106,AI106,AT106,AV106)</f>
        <v>4.5</v>
      </c>
      <c r="BA106" s="34">
        <f>AVERAGE(AJ106,AM106,AN106,AW106)</f>
        <v>1.25</v>
      </c>
      <c r="BB106" s="34">
        <f>AVERAGE(AK106,AP106,AR106,AX106)</f>
        <v>2.75</v>
      </c>
      <c r="BC106" s="34">
        <f>AVERAGE(AL106,AO106,AQ106,AS106,AY106)</f>
        <v>2.8</v>
      </c>
      <c r="BD106" s="34">
        <f>AVERAGE(AZ:AZ)</f>
        <v>3.41</v>
      </c>
      <c r="BE106" s="34">
        <f>AVERAGE(BA:BA)</f>
        <v>2.4966666666666666</v>
      </c>
      <c r="BF106" s="34">
        <f>AVERAGE(BB:BB)</f>
        <v>3.0133333333333332</v>
      </c>
      <c r="BG106" s="34">
        <f>AVERAGE(BC:BC)</f>
        <v>2.4390000000000009</v>
      </c>
      <c r="BH106" s="36">
        <f>STDEVP(AZ:AZ)</f>
        <v>0.731596427911819</v>
      </c>
      <c r="BI106" s="36">
        <f>STDEVP(BA:BA)</f>
        <v>0.82208407247812687</v>
      </c>
      <c r="BJ106" s="36">
        <f>STDEVP(BB:BB)</f>
        <v>0.87501746014325654</v>
      </c>
      <c r="BK106" s="36">
        <f>STDEVP(BC:BC)</f>
        <v>0.68134352569023027</v>
      </c>
      <c r="BL106" s="36">
        <f>(AZ106-BD106)/BH106</f>
        <v>1.4898924576643504</v>
      </c>
      <c r="BM106" s="36">
        <f>(BA106-BE106)/BI106</f>
        <v>-1.5164710136138011</v>
      </c>
      <c r="BN106" s="36">
        <f>(BB106-BF106)/BJ106</f>
        <v>-0.30094637573314326</v>
      </c>
      <c r="BO106" s="36">
        <f>(BC106-BG106)/BK106</f>
        <v>0.52983551819075458</v>
      </c>
      <c r="BP106" s="7">
        <v>3</v>
      </c>
      <c r="BQ106" s="7">
        <v>1</v>
      </c>
      <c r="BR106" s="7">
        <v>2</v>
      </c>
      <c r="BS106" s="7">
        <v>2</v>
      </c>
    </row>
    <row r="107" spans="1:71">
      <c r="A107" s="6" t="s">
        <v>237</v>
      </c>
      <c r="B107" s="19" t="s">
        <v>87</v>
      </c>
      <c r="C107" s="19">
        <v>46</v>
      </c>
      <c r="D107" s="19">
        <v>2</v>
      </c>
      <c r="E107" s="19">
        <v>19</v>
      </c>
      <c r="F107" s="8" t="s">
        <v>88</v>
      </c>
      <c r="G107" s="20" t="s">
        <v>89</v>
      </c>
      <c r="H107" s="20" t="s">
        <v>287</v>
      </c>
      <c r="I107" s="19">
        <v>65</v>
      </c>
      <c r="J107" s="19">
        <v>100</v>
      </c>
      <c r="K107" s="7">
        <v>1</v>
      </c>
      <c r="L107" s="36">
        <f>I107/J107</f>
        <v>0.65</v>
      </c>
      <c r="M107" s="10">
        <v>6</v>
      </c>
      <c r="N107" s="10">
        <v>1</v>
      </c>
      <c r="O107" s="19">
        <v>89</v>
      </c>
      <c r="P107" s="12">
        <v>2</v>
      </c>
      <c r="Q107" s="19">
        <v>90</v>
      </c>
      <c r="R107" s="7">
        <f>O107-Q107</f>
        <v>-1</v>
      </c>
      <c r="S107" s="19">
        <v>5</v>
      </c>
      <c r="T107" s="19">
        <v>5</v>
      </c>
      <c r="U107" s="19">
        <v>4</v>
      </c>
      <c r="V107" s="19">
        <v>3</v>
      </c>
      <c r="W107" s="19">
        <v>4</v>
      </c>
      <c r="X107" s="19">
        <v>5</v>
      </c>
      <c r="Y107" s="19">
        <v>4</v>
      </c>
      <c r="Z107" s="19">
        <v>4</v>
      </c>
      <c r="AA107" s="19">
        <v>4</v>
      </c>
      <c r="AB107" s="19">
        <v>5</v>
      </c>
      <c r="AC107" s="19">
        <v>4</v>
      </c>
      <c r="AD107" s="19">
        <v>4</v>
      </c>
      <c r="AE107" s="19">
        <v>3</v>
      </c>
      <c r="AF107" s="19">
        <v>1</v>
      </c>
      <c r="AG107" s="19">
        <v>2</v>
      </c>
      <c r="AH107" s="19">
        <v>4</v>
      </c>
      <c r="AI107" s="19">
        <v>5</v>
      </c>
      <c r="AJ107" s="19">
        <v>2</v>
      </c>
      <c r="AK107" s="19">
        <v>4</v>
      </c>
      <c r="AL107" s="19">
        <v>2</v>
      </c>
      <c r="AM107" s="19">
        <v>3</v>
      </c>
      <c r="AN107" s="19">
        <v>3</v>
      </c>
      <c r="AO107" s="19">
        <v>4</v>
      </c>
      <c r="AP107" s="19">
        <v>4</v>
      </c>
      <c r="AQ107" s="19">
        <v>2</v>
      </c>
      <c r="AR107" s="19">
        <v>5</v>
      </c>
      <c r="AS107" s="19">
        <v>1</v>
      </c>
      <c r="AT107" s="19">
        <v>2</v>
      </c>
      <c r="AU107" s="19">
        <v>1</v>
      </c>
      <c r="AV107" s="19">
        <v>2</v>
      </c>
      <c r="AW107" s="19">
        <v>2</v>
      </c>
      <c r="AX107" s="19">
        <v>3</v>
      </c>
      <c r="AY107" s="19">
        <v>5</v>
      </c>
      <c r="AZ107" s="34">
        <f>AVERAGE(AH107,AI107,AT107,AV107)</f>
        <v>3.25</v>
      </c>
      <c r="BA107" s="34">
        <f>AVERAGE(AJ107,AM107,AN107,AW107)</f>
        <v>2.5</v>
      </c>
      <c r="BB107" s="34">
        <f>AVERAGE(AK107,AP107,AR107,AX107)</f>
        <v>4</v>
      </c>
      <c r="BC107" s="34">
        <f>AVERAGE(AL107,AO107,AQ107,AS107,AY107)</f>
        <v>2.8</v>
      </c>
      <c r="BD107" s="34">
        <f>AVERAGE(AZ:AZ)</f>
        <v>3.41</v>
      </c>
      <c r="BE107" s="34">
        <f>AVERAGE(BA:BA)</f>
        <v>2.4966666666666666</v>
      </c>
      <c r="BF107" s="34">
        <f>AVERAGE(BB:BB)</f>
        <v>3.0133333333333332</v>
      </c>
      <c r="BG107" s="34">
        <f>AVERAGE(BC:BC)</f>
        <v>2.4390000000000009</v>
      </c>
      <c r="BH107" s="36">
        <f>STDEVP(AZ:AZ)</f>
        <v>0.731596427911819</v>
      </c>
      <c r="BI107" s="36">
        <f>STDEVP(BA:BA)</f>
        <v>0.82208407247812687</v>
      </c>
      <c r="BJ107" s="36">
        <f>STDEVP(BB:BB)</f>
        <v>0.87501746014325654</v>
      </c>
      <c r="BK107" s="36">
        <f>STDEVP(BC:BC)</f>
        <v>0.68134352569023027</v>
      </c>
      <c r="BL107" s="36">
        <f>(AZ107-BD107)/BH107</f>
        <v>-0.21869981029935442</v>
      </c>
      <c r="BM107" s="36">
        <f>(BA107-BE107)/BI107</f>
        <v>4.0547353305182788E-3</v>
      </c>
      <c r="BN107" s="36">
        <f>(BB107-BF107)/BJ107</f>
        <v>1.1275965470507654</v>
      </c>
      <c r="BO107" s="36">
        <f>(BC107-BG107)/BK107</f>
        <v>0.52983551819075458</v>
      </c>
      <c r="BP107" s="7">
        <v>2</v>
      </c>
      <c r="BQ107" s="7">
        <v>2</v>
      </c>
      <c r="BR107" s="7">
        <v>3</v>
      </c>
      <c r="BS107" s="7">
        <v>2</v>
      </c>
    </row>
    <row r="108" spans="1:71">
      <c r="A108" s="6" t="s">
        <v>237</v>
      </c>
      <c r="B108" s="7" t="s">
        <v>113</v>
      </c>
      <c r="C108" s="7">
        <v>4</v>
      </c>
      <c r="D108" s="7">
        <v>1</v>
      </c>
      <c r="E108" s="7">
        <v>20</v>
      </c>
      <c r="F108" s="8">
        <v>41564</v>
      </c>
      <c r="G108" s="9" t="s">
        <v>114</v>
      </c>
      <c r="H108" s="9" t="s">
        <v>289</v>
      </c>
      <c r="I108" s="7">
        <v>62</v>
      </c>
      <c r="J108" s="7">
        <v>90</v>
      </c>
      <c r="K108" s="7">
        <v>0</v>
      </c>
      <c r="L108" s="36">
        <f>I108/J108</f>
        <v>0.68888888888888888</v>
      </c>
      <c r="M108" s="10">
        <v>6</v>
      </c>
      <c r="N108" s="10">
        <v>1</v>
      </c>
      <c r="O108" s="7">
        <v>60</v>
      </c>
      <c r="P108" s="12">
        <v>1</v>
      </c>
      <c r="Q108" s="7">
        <v>61</v>
      </c>
      <c r="R108" s="7">
        <f>O108-Q108</f>
        <v>-1</v>
      </c>
      <c r="S108" s="7">
        <v>3</v>
      </c>
      <c r="T108" s="7">
        <v>4</v>
      </c>
      <c r="U108" s="7">
        <v>1</v>
      </c>
      <c r="V108" s="7">
        <v>1</v>
      </c>
      <c r="W108" s="7">
        <v>4</v>
      </c>
      <c r="X108" s="7">
        <v>5</v>
      </c>
      <c r="Y108" s="7">
        <v>4</v>
      </c>
      <c r="Z108" s="7">
        <v>2</v>
      </c>
      <c r="AA108" s="7">
        <v>4</v>
      </c>
      <c r="AB108" s="7">
        <v>4</v>
      </c>
      <c r="AC108" s="7">
        <v>2</v>
      </c>
      <c r="AD108" s="7">
        <v>4</v>
      </c>
      <c r="AE108" s="7">
        <v>4</v>
      </c>
      <c r="AF108" s="7">
        <v>2</v>
      </c>
      <c r="AG108" s="7">
        <v>3</v>
      </c>
      <c r="AH108" s="7">
        <v>3</v>
      </c>
      <c r="AI108" s="7">
        <v>2</v>
      </c>
      <c r="AJ108" s="7">
        <v>1</v>
      </c>
      <c r="AK108" s="7">
        <v>2</v>
      </c>
      <c r="AL108" s="7">
        <v>2</v>
      </c>
      <c r="AM108" s="7">
        <v>2</v>
      </c>
      <c r="AN108" s="7">
        <v>2</v>
      </c>
      <c r="AO108" s="7">
        <v>3</v>
      </c>
      <c r="AP108" s="7">
        <v>2</v>
      </c>
      <c r="AQ108" s="7">
        <v>2</v>
      </c>
      <c r="AR108" s="7">
        <v>3</v>
      </c>
      <c r="AS108" s="7">
        <v>3</v>
      </c>
      <c r="AT108" s="7">
        <v>2</v>
      </c>
      <c r="AU108" s="7">
        <v>1</v>
      </c>
      <c r="AV108" s="7">
        <v>2</v>
      </c>
      <c r="AW108" s="7">
        <v>1</v>
      </c>
      <c r="AX108" s="7">
        <v>4</v>
      </c>
      <c r="AY108" s="7">
        <v>4</v>
      </c>
      <c r="AZ108" s="34">
        <f>AVERAGE(AH108,AI108,AT108,AV108)</f>
        <v>2.25</v>
      </c>
      <c r="BA108" s="34">
        <f>AVERAGE(AJ108,AM108,AN108,AW108)</f>
        <v>1.5</v>
      </c>
      <c r="BB108" s="34">
        <f>AVERAGE(AK108,AP108,AR108,AX108)</f>
        <v>2.75</v>
      </c>
      <c r="BC108" s="34">
        <f>AVERAGE(AL108,AO108,AQ108,AS108,AY108)</f>
        <v>2.8</v>
      </c>
      <c r="BD108" s="34">
        <f>AVERAGE(AZ:AZ)</f>
        <v>3.41</v>
      </c>
      <c r="BE108" s="34">
        <f>AVERAGE(BA:BA)</f>
        <v>2.4966666666666666</v>
      </c>
      <c r="BF108" s="34">
        <f>AVERAGE(BB:BB)</f>
        <v>3.0133333333333332</v>
      </c>
      <c r="BG108" s="34">
        <f>AVERAGE(BC:BC)</f>
        <v>2.4390000000000009</v>
      </c>
      <c r="BH108" s="36">
        <f>STDEVP(AZ:AZ)</f>
        <v>0.731596427911819</v>
      </c>
      <c r="BI108" s="36">
        <f>STDEVP(BA:BA)</f>
        <v>0.82208407247812687</v>
      </c>
      <c r="BJ108" s="36">
        <f>STDEVP(BB:BB)</f>
        <v>0.87501746014325654</v>
      </c>
      <c r="BK108" s="36">
        <f>STDEVP(BC:BC)</f>
        <v>0.68134352569023027</v>
      </c>
      <c r="BL108" s="36">
        <f>(AZ108-BD108)/BH108</f>
        <v>-1.5855736246703185</v>
      </c>
      <c r="BM108" s="36">
        <f>(BA108-BE108)/BI108</f>
        <v>-1.2123658638249373</v>
      </c>
      <c r="BN108" s="36">
        <f>(BB108-BF108)/BJ108</f>
        <v>-0.30094637573314326</v>
      </c>
      <c r="BO108" s="36">
        <f>(BC108-BG108)/BK108</f>
        <v>0.52983551819075458</v>
      </c>
      <c r="BP108" s="7">
        <v>1</v>
      </c>
      <c r="BQ108" s="7">
        <v>1</v>
      </c>
      <c r="BR108" s="7">
        <v>2</v>
      </c>
      <c r="BS108" s="7">
        <v>2</v>
      </c>
    </row>
    <row r="109" spans="1:71">
      <c r="A109" s="6" t="s">
        <v>237</v>
      </c>
      <c r="B109" s="7" t="s">
        <v>120</v>
      </c>
      <c r="C109" s="7">
        <v>8</v>
      </c>
      <c r="D109" s="7">
        <v>2</v>
      </c>
      <c r="E109" s="7">
        <v>20</v>
      </c>
      <c r="F109" s="8">
        <v>41564</v>
      </c>
      <c r="G109" s="9" t="s">
        <v>121</v>
      </c>
      <c r="H109" s="9" t="s">
        <v>289</v>
      </c>
      <c r="I109" s="7">
        <v>64</v>
      </c>
      <c r="J109" s="7">
        <v>100</v>
      </c>
      <c r="K109" s="7">
        <v>1</v>
      </c>
      <c r="L109" s="36">
        <f>I109/J109</f>
        <v>0.64</v>
      </c>
      <c r="M109" s="10">
        <v>6</v>
      </c>
      <c r="N109" s="10">
        <v>1</v>
      </c>
      <c r="O109" s="7">
        <v>85</v>
      </c>
      <c r="P109" s="12">
        <v>2</v>
      </c>
      <c r="Q109" s="7">
        <v>87</v>
      </c>
      <c r="R109" s="7">
        <f>O109-Q109</f>
        <v>-2</v>
      </c>
      <c r="S109" s="7">
        <v>4</v>
      </c>
      <c r="T109" s="7">
        <v>5</v>
      </c>
      <c r="U109" s="7">
        <v>3</v>
      </c>
      <c r="V109" s="7">
        <v>1</v>
      </c>
      <c r="W109" s="7">
        <v>4</v>
      </c>
      <c r="X109" s="7">
        <v>4</v>
      </c>
      <c r="Y109" s="7">
        <v>5</v>
      </c>
      <c r="Z109" s="7">
        <v>4</v>
      </c>
      <c r="AA109" s="7">
        <v>3</v>
      </c>
      <c r="AB109" s="7">
        <v>5</v>
      </c>
      <c r="AC109" s="7">
        <v>3</v>
      </c>
      <c r="AD109" s="7">
        <v>3</v>
      </c>
      <c r="AE109" s="7">
        <v>3</v>
      </c>
      <c r="AF109" s="7">
        <v>3</v>
      </c>
      <c r="AG109" s="7">
        <v>3</v>
      </c>
      <c r="AH109" s="7">
        <v>4</v>
      </c>
      <c r="AI109" s="7">
        <v>4</v>
      </c>
      <c r="AJ109" s="7">
        <v>2</v>
      </c>
      <c r="AK109" s="7">
        <v>5</v>
      </c>
      <c r="AL109" s="7">
        <v>2</v>
      </c>
      <c r="AM109" s="7">
        <v>2</v>
      </c>
      <c r="AN109" s="7">
        <v>3</v>
      </c>
      <c r="AO109" s="7">
        <v>4</v>
      </c>
      <c r="AP109" s="7">
        <v>5</v>
      </c>
      <c r="AQ109" s="7">
        <v>2</v>
      </c>
      <c r="AR109" s="7">
        <v>3</v>
      </c>
      <c r="AS109" s="7">
        <v>1</v>
      </c>
      <c r="AT109" s="7">
        <v>4</v>
      </c>
      <c r="AU109" s="7">
        <v>1</v>
      </c>
      <c r="AV109" s="7">
        <v>3</v>
      </c>
      <c r="AW109" s="7">
        <v>2</v>
      </c>
      <c r="AX109" s="7">
        <v>4</v>
      </c>
      <c r="AY109" s="7">
        <v>5</v>
      </c>
      <c r="AZ109" s="34">
        <f>AVERAGE(AH109,AI109,AT109,AV109)</f>
        <v>3.75</v>
      </c>
      <c r="BA109" s="34">
        <f>AVERAGE(AJ109,AM109,AN109,AW109)</f>
        <v>2.25</v>
      </c>
      <c r="BB109" s="34">
        <f>AVERAGE(AK109,AP109,AR109,AX109)</f>
        <v>4.25</v>
      </c>
      <c r="BC109" s="34">
        <f>AVERAGE(AL109,AO109,AQ109,AS109,AY109)</f>
        <v>2.8</v>
      </c>
      <c r="BD109" s="34">
        <f>AVERAGE(AZ:AZ)</f>
        <v>3.41</v>
      </c>
      <c r="BE109" s="34">
        <f>AVERAGE(BA:BA)</f>
        <v>2.4966666666666666</v>
      </c>
      <c r="BF109" s="34">
        <f>AVERAGE(BB:BB)</f>
        <v>3.0133333333333332</v>
      </c>
      <c r="BG109" s="34">
        <f>AVERAGE(BC:BC)</f>
        <v>2.4390000000000009</v>
      </c>
      <c r="BH109" s="36">
        <f>STDEVP(AZ:AZ)</f>
        <v>0.731596427911819</v>
      </c>
      <c r="BI109" s="36">
        <f>STDEVP(BA:BA)</f>
        <v>0.82208407247812687</v>
      </c>
      <c r="BJ109" s="36">
        <f>STDEVP(BB:BB)</f>
        <v>0.87501746014325654</v>
      </c>
      <c r="BK109" s="36">
        <f>STDEVP(BC:BC)</f>
        <v>0.68134352569023027</v>
      </c>
      <c r="BL109" s="36">
        <f>(AZ109-BD109)/BH109</f>
        <v>0.46473709688612758</v>
      </c>
      <c r="BM109" s="36">
        <f>(BA109-BE109)/BI109</f>
        <v>-0.30005041445834557</v>
      </c>
      <c r="BN109" s="36">
        <f>(BB109-BF109)/BJ109</f>
        <v>1.4133051316075471</v>
      </c>
      <c r="BO109" s="36">
        <f>(BC109-BG109)/BK109</f>
        <v>0.52983551819075458</v>
      </c>
      <c r="BP109" s="7">
        <v>2</v>
      </c>
      <c r="BQ109" s="7">
        <v>2</v>
      </c>
      <c r="BR109" s="7">
        <v>3</v>
      </c>
      <c r="BS109" s="7">
        <v>2</v>
      </c>
    </row>
    <row r="110" spans="1:71">
      <c r="A110" s="6" t="s">
        <v>238</v>
      </c>
      <c r="B110" s="10" t="s">
        <v>204</v>
      </c>
      <c r="C110" s="11">
        <v>113</v>
      </c>
      <c r="D110" s="12">
        <v>2</v>
      </c>
      <c r="E110" s="12">
        <v>20</v>
      </c>
      <c r="F110" s="13">
        <v>41571</v>
      </c>
      <c r="G110" s="14" t="s">
        <v>83</v>
      </c>
      <c r="H110" s="14" t="s">
        <v>289</v>
      </c>
      <c r="I110" s="12">
        <v>74</v>
      </c>
      <c r="J110" s="12">
        <v>100</v>
      </c>
      <c r="K110" s="7">
        <v>1</v>
      </c>
      <c r="L110" s="36">
        <f>I110/J110</f>
        <v>0.74</v>
      </c>
      <c r="M110" s="10">
        <v>7</v>
      </c>
      <c r="N110" s="10">
        <v>1</v>
      </c>
      <c r="O110" s="12">
        <v>63</v>
      </c>
      <c r="P110" s="12">
        <v>1</v>
      </c>
      <c r="Q110" s="12">
        <v>69</v>
      </c>
      <c r="R110" s="7">
        <f>O110-Q110</f>
        <v>-6</v>
      </c>
      <c r="S110" s="12">
        <v>4</v>
      </c>
      <c r="T110" s="12">
        <v>3</v>
      </c>
      <c r="U110" s="12">
        <v>4</v>
      </c>
      <c r="V110" s="12">
        <v>1</v>
      </c>
      <c r="W110" s="12">
        <v>4</v>
      </c>
      <c r="X110" s="12">
        <v>5</v>
      </c>
      <c r="Y110" s="12">
        <v>3</v>
      </c>
      <c r="Z110" s="12">
        <v>4</v>
      </c>
      <c r="AA110" s="12">
        <v>4</v>
      </c>
      <c r="AB110" s="12">
        <v>4</v>
      </c>
      <c r="AC110" s="12">
        <v>3</v>
      </c>
      <c r="AD110" s="12">
        <v>4</v>
      </c>
      <c r="AE110" s="12">
        <v>3</v>
      </c>
      <c r="AF110" s="12">
        <v>2</v>
      </c>
      <c r="AG110" s="12">
        <v>4</v>
      </c>
      <c r="AH110" s="12">
        <v>4</v>
      </c>
      <c r="AI110" s="12">
        <v>5</v>
      </c>
      <c r="AJ110" s="12">
        <v>2</v>
      </c>
      <c r="AK110" s="12">
        <v>2</v>
      </c>
      <c r="AL110" s="12">
        <v>1</v>
      </c>
      <c r="AM110" s="12">
        <v>3</v>
      </c>
      <c r="AN110" s="12">
        <v>3</v>
      </c>
      <c r="AO110" s="12">
        <v>4</v>
      </c>
      <c r="AP110" s="12">
        <v>3</v>
      </c>
      <c r="AQ110" s="12">
        <v>2</v>
      </c>
      <c r="AR110" s="12">
        <v>4</v>
      </c>
      <c r="AS110" s="12">
        <v>3</v>
      </c>
      <c r="AT110" s="12">
        <v>4</v>
      </c>
      <c r="AU110" s="12">
        <v>1</v>
      </c>
      <c r="AV110" s="12">
        <v>2</v>
      </c>
      <c r="AW110" s="12">
        <v>3</v>
      </c>
      <c r="AX110" s="12">
        <v>3</v>
      </c>
      <c r="AY110" s="12">
        <v>4</v>
      </c>
      <c r="AZ110" s="34">
        <f>AVERAGE(AH110,AI110,AT110,AV110)</f>
        <v>3.75</v>
      </c>
      <c r="BA110" s="34">
        <f>AVERAGE(AJ110,AM110,AN110,AW110)</f>
        <v>2.75</v>
      </c>
      <c r="BB110" s="34">
        <f>AVERAGE(AK110,AP110,AR110,AX110)</f>
        <v>3</v>
      </c>
      <c r="BC110" s="34">
        <f>AVERAGE(AL110,AO110,AQ110,AS110,AY110)</f>
        <v>2.8</v>
      </c>
      <c r="BD110" s="34">
        <f>AVERAGE(AZ:AZ)</f>
        <v>3.41</v>
      </c>
      <c r="BE110" s="34">
        <f>AVERAGE(BA:BA)</f>
        <v>2.4966666666666666</v>
      </c>
      <c r="BF110" s="34">
        <f>AVERAGE(BB:BB)</f>
        <v>3.0133333333333332</v>
      </c>
      <c r="BG110" s="34">
        <f>AVERAGE(BC:BC)</f>
        <v>2.4390000000000009</v>
      </c>
      <c r="BH110" s="36">
        <f>STDEVP(AZ:AZ)</f>
        <v>0.731596427911819</v>
      </c>
      <c r="BI110" s="36">
        <f>STDEVP(BA:BA)</f>
        <v>0.82208407247812687</v>
      </c>
      <c r="BJ110" s="36">
        <f>STDEVP(BB:BB)</f>
        <v>0.87501746014325654</v>
      </c>
      <c r="BK110" s="36">
        <f>STDEVP(BC:BC)</f>
        <v>0.68134352569023027</v>
      </c>
      <c r="BL110" s="36">
        <f>(AZ110-BD110)/BH110</f>
        <v>0.46473709688612758</v>
      </c>
      <c r="BM110" s="36">
        <f>(BA110-BE110)/BI110</f>
        <v>0.30815988511938214</v>
      </c>
      <c r="BN110" s="36">
        <f>(BB110-BF110)/BJ110</f>
        <v>-1.5237791176361537E-2</v>
      </c>
      <c r="BO110" s="36">
        <f>(BC110-BG110)/BK110</f>
        <v>0.52983551819075458</v>
      </c>
      <c r="BP110" s="7">
        <v>2</v>
      </c>
      <c r="BQ110" s="7">
        <v>2</v>
      </c>
      <c r="BR110" s="7">
        <v>2</v>
      </c>
      <c r="BS110" s="7">
        <v>2</v>
      </c>
    </row>
    <row r="111" spans="1:71">
      <c r="A111" s="6" t="s">
        <v>237</v>
      </c>
      <c r="B111" s="7" t="s">
        <v>130</v>
      </c>
      <c r="C111" s="7">
        <v>58</v>
      </c>
      <c r="D111" s="7">
        <v>2</v>
      </c>
      <c r="E111" s="7">
        <v>19</v>
      </c>
      <c r="F111" s="8" t="s">
        <v>131</v>
      </c>
      <c r="G111" s="9" t="s">
        <v>132</v>
      </c>
      <c r="H111" s="9" t="s">
        <v>298</v>
      </c>
      <c r="I111" s="7">
        <v>84</v>
      </c>
      <c r="J111" s="7">
        <v>100</v>
      </c>
      <c r="K111" s="7">
        <v>1</v>
      </c>
      <c r="L111" s="36">
        <f>I111/J111</f>
        <v>0.84</v>
      </c>
      <c r="M111" s="10">
        <v>8</v>
      </c>
      <c r="N111" s="10">
        <v>2</v>
      </c>
      <c r="O111" s="7">
        <v>71</v>
      </c>
      <c r="P111" s="12">
        <v>1</v>
      </c>
      <c r="S111" s="7">
        <v>4</v>
      </c>
      <c r="T111" s="7">
        <v>4</v>
      </c>
      <c r="U111" s="7">
        <v>1</v>
      </c>
      <c r="V111" s="7">
        <v>1</v>
      </c>
      <c r="W111" s="7">
        <v>4</v>
      </c>
      <c r="X111" s="7">
        <v>5</v>
      </c>
      <c r="Y111" s="7">
        <v>5</v>
      </c>
      <c r="Z111" s="7">
        <v>3</v>
      </c>
      <c r="AA111" s="7">
        <v>3</v>
      </c>
      <c r="AB111" s="7">
        <v>5</v>
      </c>
      <c r="AC111" s="7">
        <v>1</v>
      </c>
      <c r="AD111" s="7">
        <v>4</v>
      </c>
      <c r="AE111" s="7">
        <v>5</v>
      </c>
      <c r="AF111" s="7">
        <v>1</v>
      </c>
      <c r="AG111" s="7">
        <v>4</v>
      </c>
      <c r="AH111" s="7">
        <v>4</v>
      </c>
      <c r="AI111" s="7">
        <v>4</v>
      </c>
      <c r="AJ111" s="7">
        <v>2</v>
      </c>
      <c r="AK111" s="7">
        <v>4</v>
      </c>
      <c r="AL111" s="7">
        <v>2</v>
      </c>
      <c r="AM111" s="7">
        <v>3</v>
      </c>
      <c r="AN111" s="7">
        <v>3</v>
      </c>
      <c r="AO111" s="7">
        <v>4</v>
      </c>
      <c r="AP111" s="7">
        <v>3</v>
      </c>
      <c r="AQ111" s="7">
        <v>2</v>
      </c>
      <c r="AR111" s="7">
        <v>3</v>
      </c>
      <c r="AS111" s="7">
        <v>4</v>
      </c>
      <c r="AT111" s="7">
        <v>2</v>
      </c>
      <c r="AU111" s="7">
        <v>2</v>
      </c>
      <c r="AV111" s="7">
        <v>3</v>
      </c>
      <c r="AW111" s="7">
        <v>4</v>
      </c>
      <c r="AX111" s="7">
        <v>2</v>
      </c>
      <c r="AY111" s="7">
        <v>2</v>
      </c>
      <c r="AZ111" s="34">
        <f>AVERAGE(AH111,AI111,AT111,AV111)</f>
        <v>3.25</v>
      </c>
      <c r="BA111" s="34">
        <f>AVERAGE(AJ111,AM111,AN111,AW111)</f>
        <v>3</v>
      </c>
      <c r="BB111" s="34">
        <f>AVERAGE(AK111,AP111,AR111,AX111)</f>
        <v>3</v>
      </c>
      <c r="BC111" s="34">
        <f>AVERAGE(AL111,AO111,AQ111,AS111,AY111)</f>
        <v>2.8</v>
      </c>
      <c r="BD111" s="34">
        <f>AVERAGE(AZ:AZ)</f>
        <v>3.41</v>
      </c>
      <c r="BE111" s="34">
        <f>AVERAGE(BA:BA)</f>
        <v>2.4966666666666666</v>
      </c>
      <c r="BF111" s="34">
        <f>AVERAGE(BB:BB)</f>
        <v>3.0133333333333332</v>
      </c>
      <c r="BG111" s="34">
        <f>AVERAGE(BC:BC)</f>
        <v>2.4390000000000009</v>
      </c>
      <c r="BH111" s="36">
        <f>STDEVP(AZ:AZ)</f>
        <v>0.731596427911819</v>
      </c>
      <c r="BI111" s="36">
        <f>STDEVP(BA:BA)</f>
        <v>0.82208407247812687</v>
      </c>
      <c r="BJ111" s="36">
        <f>STDEVP(BB:BB)</f>
        <v>0.87501746014325654</v>
      </c>
      <c r="BK111" s="36">
        <f>STDEVP(BC:BC)</f>
        <v>0.68134352569023027</v>
      </c>
      <c r="BL111" s="36">
        <f>(AZ111-BD111)/BH111</f>
        <v>-0.21869981029935442</v>
      </c>
      <c r="BM111" s="36">
        <f>(BA111-BE111)/BI111</f>
        <v>0.61226503490824602</v>
      </c>
      <c r="BN111" s="36">
        <f>(BB111-BF111)/BJ111</f>
        <v>-1.5237791176361537E-2</v>
      </c>
      <c r="BO111" s="36">
        <f>(BC111-BG111)/BK111</f>
        <v>0.52983551819075458</v>
      </c>
      <c r="BP111" s="7">
        <v>2</v>
      </c>
      <c r="BQ111" s="7">
        <v>2</v>
      </c>
      <c r="BR111" s="7">
        <v>2</v>
      </c>
      <c r="BS111" s="7">
        <v>2</v>
      </c>
    </row>
    <row r="112" spans="1:71">
      <c r="A112" s="6" t="s">
        <v>237</v>
      </c>
      <c r="B112" s="7" t="s">
        <v>129</v>
      </c>
      <c r="C112" s="7">
        <v>57</v>
      </c>
      <c r="D112" s="7">
        <v>2</v>
      </c>
      <c r="E112" s="7">
        <v>18</v>
      </c>
      <c r="F112" s="8">
        <v>41564</v>
      </c>
      <c r="G112" s="9" t="s">
        <v>132</v>
      </c>
      <c r="H112" s="9" t="s">
        <v>298</v>
      </c>
      <c r="I112" s="7">
        <v>87</v>
      </c>
      <c r="J112" s="7">
        <v>100</v>
      </c>
      <c r="K112" s="7">
        <v>1</v>
      </c>
      <c r="L112" s="36">
        <f>I112/J112</f>
        <v>0.87</v>
      </c>
      <c r="M112" s="10">
        <v>8</v>
      </c>
      <c r="N112" s="10">
        <v>2</v>
      </c>
      <c r="O112" s="7">
        <v>65</v>
      </c>
      <c r="P112" s="12">
        <v>1</v>
      </c>
      <c r="S112" s="7">
        <v>3</v>
      </c>
      <c r="T112" s="7">
        <v>4</v>
      </c>
      <c r="U112" s="7">
        <v>3</v>
      </c>
      <c r="V112" s="7">
        <v>2</v>
      </c>
      <c r="W112" s="7">
        <v>3</v>
      </c>
      <c r="X112" s="7">
        <v>4</v>
      </c>
      <c r="Y112" s="7">
        <v>4</v>
      </c>
      <c r="Z112" s="7">
        <v>4</v>
      </c>
      <c r="AA112" s="7">
        <v>3</v>
      </c>
      <c r="AB112" s="7">
        <v>4</v>
      </c>
      <c r="AC112" s="7">
        <v>3</v>
      </c>
      <c r="AD112" s="7">
        <v>3</v>
      </c>
      <c r="AE112" s="7">
        <v>3</v>
      </c>
      <c r="AF112" s="7">
        <v>3</v>
      </c>
      <c r="AG112" s="7">
        <v>4</v>
      </c>
      <c r="AH112" s="7">
        <v>4</v>
      </c>
      <c r="AI112" s="7">
        <v>4</v>
      </c>
      <c r="AJ112" s="7">
        <v>2</v>
      </c>
      <c r="AK112" s="7">
        <v>4</v>
      </c>
      <c r="AL112" s="7">
        <v>3</v>
      </c>
      <c r="AM112" s="7">
        <v>2</v>
      </c>
      <c r="AN112" s="7">
        <v>2</v>
      </c>
      <c r="AO112" s="7">
        <v>3</v>
      </c>
      <c r="AP112" s="7">
        <v>4</v>
      </c>
      <c r="AQ112" s="7">
        <v>3</v>
      </c>
      <c r="AR112" s="7">
        <v>4</v>
      </c>
      <c r="AS112" s="7">
        <v>1</v>
      </c>
      <c r="AT112" s="7">
        <v>2</v>
      </c>
      <c r="AU112" s="7">
        <v>2</v>
      </c>
      <c r="AV112" s="7">
        <v>3</v>
      </c>
      <c r="AW112" s="7">
        <v>1</v>
      </c>
      <c r="AX112" s="7">
        <v>4</v>
      </c>
      <c r="AY112" s="7">
        <v>4</v>
      </c>
      <c r="AZ112" s="34">
        <f>AVERAGE(AH112,AI112,AT112,AV112)</f>
        <v>3.25</v>
      </c>
      <c r="BA112" s="34">
        <f>AVERAGE(AJ112,AM112,AN112,AW112)</f>
        <v>1.75</v>
      </c>
      <c r="BB112" s="34">
        <f>AVERAGE(AK112,AP112,AR112,AX112)</f>
        <v>4</v>
      </c>
      <c r="BC112" s="34">
        <f>AVERAGE(AL112,AO112,AQ112,AS112,AY112)</f>
        <v>2.8</v>
      </c>
      <c r="BD112" s="34">
        <f>AVERAGE(AZ:AZ)</f>
        <v>3.41</v>
      </c>
      <c r="BE112" s="34">
        <f>AVERAGE(BA:BA)</f>
        <v>2.4966666666666666</v>
      </c>
      <c r="BF112" s="34">
        <f>AVERAGE(BB:BB)</f>
        <v>3.0133333333333332</v>
      </c>
      <c r="BG112" s="34">
        <f>AVERAGE(BC:BC)</f>
        <v>2.4390000000000009</v>
      </c>
      <c r="BH112" s="36">
        <f>STDEVP(AZ:AZ)</f>
        <v>0.731596427911819</v>
      </c>
      <c r="BI112" s="36">
        <f>STDEVP(BA:BA)</f>
        <v>0.82208407247812687</v>
      </c>
      <c r="BJ112" s="36">
        <f>STDEVP(BB:BB)</f>
        <v>0.87501746014325654</v>
      </c>
      <c r="BK112" s="36">
        <f>STDEVP(BC:BC)</f>
        <v>0.68134352569023027</v>
      </c>
      <c r="BL112" s="36">
        <f>(AZ112-BD112)/BH112</f>
        <v>-0.21869981029935442</v>
      </c>
      <c r="BM112" s="36">
        <f>(BA112-BE112)/BI112</f>
        <v>-0.90826071403607334</v>
      </c>
      <c r="BN112" s="36">
        <f>(BB112-BF112)/BJ112</f>
        <v>1.1275965470507654</v>
      </c>
      <c r="BO112" s="36">
        <f>(BC112-BG112)/BK112</f>
        <v>0.52983551819075458</v>
      </c>
      <c r="BP112" s="7">
        <v>2</v>
      </c>
      <c r="BQ112" s="7">
        <v>2</v>
      </c>
      <c r="BR112" s="7">
        <v>3</v>
      </c>
      <c r="BS112" s="7">
        <v>2</v>
      </c>
    </row>
    <row r="113" spans="1:71">
      <c r="A113" s="7" t="s">
        <v>238</v>
      </c>
      <c r="B113" s="7" t="s">
        <v>310</v>
      </c>
      <c r="C113" s="7">
        <v>137</v>
      </c>
      <c r="E113" s="7">
        <v>33</v>
      </c>
      <c r="F113" s="8">
        <v>41571</v>
      </c>
      <c r="G113" s="9" t="s">
        <v>311</v>
      </c>
      <c r="H113" s="9" t="s">
        <v>298</v>
      </c>
      <c r="I113" s="7">
        <v>206</v>
      </c>
      <c r="J113" s="7">
        <v>400</v>
      </c>
      <c r="K113" s="7">
        <v>0</v>
      </c>
      <c r="L113" s="36">
        <f>I113/J113</f>
        <v>0.51500000000000001</v>
      </c>
      <c r="M113" s="10">
        <v>6</v>
      </c>
      <c r="N113" s="10">
        <v>1</v>
      </c>
      <c r="O113" s="7">
        <v>80</v>
      </c>
      <c r="P113" s="12">
        <v>2</v>
      </c>
      <c r="S113" s="7">
        <v>4</v>
      </c>
      <c r="T113" s="7">
        <v>3</v>
      </c>
      <c r="U113" s="7">
        <v>5</v>
      </c>
      <c r="V113" s="7">
        <v>2</v>
      </c>
      <c r="W113" s="7">
        <v>3</v>
      </c>
      <c r="X113" s="7">
        <v>5</v>
      </c>
      <c r="Y113" s="7">
        <v>4</v>
      </c>
      <c r="Z113" s="7">
        <v>3</v>
      </c>
      <c r="AA113" s="7">
        <v>5</v>
      </c>
      <c r="AB113" s="7">
        <v>5</v>
      </c>
      <c r="AC113" s="7">
        <v>3</v>
      </c>
      <c r="AD113" s="7">
        <v>2</v>
      </c>
      <c r="AE113" s="7">
        <v>1</v>
      </c>
      <c r="AF113" s="7">
        <v>3</v>
      </c>
      <c r="AG113" s="7">
        <v>3</v>
      </c>
      <c r="AH113" s="7">
        <v>5</v>
      </c>
      <c r="AI113" s="7">
        <v>4</v>
      </c>
      <c r="AJ113" s="7">
        <v>1</v>
      </c>
      <c r="AK113" s="7">
        <v>5</v>
      </c>
      <c r="AL113" s="7">
        <v>5</v>
      </c>
      <c r="AM113" s="7">
        <v>5</v>
      </c>
      <c r="AN113" s="7">
        <v>5</v>
      </c>
      <c r="AO113" s="7">
        <v>1</v>
      </c>
      <c r="AP113" s="7">
        <v>5</v>
      </c>
      <c r="AQ113" s="7">
        <v>2</v>
      </c>
      <c r="AR113" s="7">
        <v>5</v>
      </c>
      <c r="AS113" s="7">
        <v>1</v>
      </c>
      <c r="AT113" s="7">
        <v>4</v>
      </c>
      <c r="AU113" s="7">
        <v>2</v>
      </c>
      <c r="AV113" s="7">
        <v>4</v>
      </c>
      <c r="AW113" s="7">
        <v>3</v>
      </c>
      <c r="AX113" s="7">
        <v>5</v>
      </c>
      <c r="AY113" s="7">
        <v>5</v>
      </c>
      <c r="AZ113" s="34">
        <f>AVERAGE(AH113,AI113,AT113,AV113)</f>
        <v>4.25</v>
      </c>
      <c r="BA113" s="34">
        <f>AVERAGE(AJ113,AM113,AN113,AW113)</f>
        <v>3.5</v>
      </c>
      <c r="BB113" s="34">
        <f>AVERAGE(AK113,AP113,AR113,AX113)</f>
        <v>5</v>
      </c>
      <c r="BC113" s="34">
        <f>AVERAGE(AL113,AO113,AQ113,AS113,AY113)</f>
        <v>2.8</v>
      </c>
      <c r="BD113" s="34">
        <f>AVERAGE(AZ:AZ)</f>
        <v>3.41</v>
      </c>
      <c r="BE113" s="34">
        <f>AVERAGE(BA:BA)</f>
        <v>2.4966666666666666</v>
      </c>
      <c r="BF113" s="34">
        <f>AVERAGE(BB:BB)</f>
        <v>3.0133333333333332</v>
      </c>
      <c r="BG113" s="34">
        <f>AVERAGE(BC:BC)</f>
        <v>2.4390000000000009</v>
      </c>
      <c r="BH113" s="36">
        <f>STDEVP(AZ:AZ)</f>
        <v>0.731596427911819</v>
      </c>
      <c r="BI113" s="36">
        <f>STDEVP(BA:BA)</f>
        <v>0.82208407247812687</v>
      </c>
      <c r="BJ113" s="36">
        <f>STDEVP(BB:BB)</f>
        <v>0.87501746014325654</v>
      </c>
      <c r="BK113" s="36">
        <f>STDEVP(BC:BC)</f>
        <v>0.68134352569023027</v>
      </c>
      <c r="BL113" s="36">
        <f>(AZ113-BD113)/BH113</f>
        <v>1.1481740040716095</v>
      </c>
      <c r="BM113" s="36">
        <f>(BA113-BE113)/BI113</f>
        <v>1.2204753344859738</v>
      </c>
      <c r="BN113" s="36">
        <f>(BB113-BF113)/BJ113</f>
        <v>2.2704308852778925</v>
      </c>
      <c r="BO113" s="36">
        <f>(BC113-BG113)/BK113</f>
        <v>0.52983551819075458</v>
      </c>
      <c r="BP113" s="7">
        <v>3</v>
      </c>
      <c r="BQ113" s="7">
        <v>3</v>
      </c>
      <c r="BR113" s="7">
        <v>3</v>
      </c>
      <c r="BS113" s="7">
        <v>2</v>
      </c>
    </row>
    <row r="114" spans="1:71">
      <c r="A114" s="7" t="s">
        <v>238</v>
      </c>
      <c r="B114" s="7" t="s">
        <v>322</v>
      </c>
      <c r="C114" s="7">
        <v>145</v>
      </c>
      <c r="D114" s="7">
        <v>1</v>
      </c>
      <c r="E114" s="7">
        <v>19</v>
      </c>
      <c r="F114" s="8">
        <v>41571</v>
      </c>
      <c r="G114" s="9" t="s">
        <v>323</v>
      </c>
      <c r="H114" s="9" t="s">
        <v>289</v>
      </c>
      <c r="I114" s="7">
        <v>65</v>
      </c>
      <c r="J114" s="7">
        <v>100</v>
      </c>
      <c r="K114" s="7">
        <v>1</v>
      </c>
      <c r="L114" s="36">
        <f>I114/J114</f>
        <v>0.65</v>
      </c>
      <c r="M114" s="10">
        <v>6</v>
      </c>
      <c r="N114" s="10">
        <v>1</v>
      </c>
      <c r="P114" s="12">
        <v>2</v>
      </c>
      <c r="S114" s="7">
        <v>2</v>
      </c>
      <c r="T114" s="7">
        <v>5</v>
      </c>
      <c r="U114" s="7">
        <v>4</v>
      </c>
      <c r="V114" s="7">
        <v>3</v>
      </c>
      <c r="W114" s="7">
        <v>4</v>
      </c>
      <c r="X114" s="7">
        <v>3</v>
      </c>
      <c r="Y114" s="7">
        <v>3</v>
      </c>
      <c r="Z114" s="7">
        <v>4</v>
      </c>
      <c r="AA114" s="7">
        <v>1</v>
      </c>
      <c r="AB114" s="7">
        <v>2</v>
      </c>
      <c r="AC114" s="7">
        <v>3</v>
      </c>
      <c r="AD114" s="7">
        <v>1</v>
      </c>
      <c r="AE114" s="7">
        <v>2</v>
      </c>
      <c r="AF114" s="7">
        <v>3</v>
      </c>
      <c r="AG114" s="7">
        <v>1</v>
      </c>
      <c r="AH114" s="7">
        <v>2</v>
      </c>
      <c r="AI114" s="7">
        <v>2</v>
      </c>
      <c r="AJ114" s="7">
        <v>5</v>
      </c>
      <c r="AK114" s="7">
        <v>5</v>
      </c>
      <c r="AL114" s="7">
        <v>3</v>
      </c>
      <c r="AM114" s="7">
        <v>5</v>
      </c>
      <c r="AN114" s="7">
        <v>5</v>
      </c>
      <c r="AO114" s="7">
        <v>3</v>
      </c>
      <c r="AP114" s="7">
        <v>5</v>
      </c>
      <c r="AQ114" s="7">
        <v>1</v>
      </c>
      <c r="AR114" s="7">
        <v>5</v>
      </c>
      <c r="AS114" s="7">
        <v>3</v>
      </c>
      <c r="AT114" s="7">
        <v>1</v>
      </c>
      <c r="AU114" s="7">
        <v>1</v>
      </c>
      <c r="AV114" s="7">
        <v>1</v>
      </c>
      <c r="AW114" s="7">
        <v>4</v>
      </c>
      <c r="AX114" s="7">
        <v>5</v>
      </c>
      <c r="AY114" s="7">
        <v>4</v>
      </c>
      <c r="AZ114" s="34">
        <f>AVERAGE(AH114,AI114,AT114,AV114)</f>
        <v>1.5</v>
      </c>
      <c r="BA114" s="34">
        <f>AVERAGE(AJ114,AM114,AN114,AW114)</f>
        <v>4.75</v>
      </c>
      <c r="BB114" s="34">
        <f>AVERAGE(AK114,AP114,AR114,AX114)</f>
        <v>5</v>
      </c>
      <c r="BC114" s="34">
        <f>AVERAGE(AL114,AO114,AQ114,AS114,AY114)</f>
        <v>2.8</v>
      </c>
      <c r="BD114" s="34">
        <f>AVERAGE(AZ:AZ)</f>
        <v>3.41</v>
      </c>
      <c r="BE114" s="34">
        <f>AVERAGE(BA:BA)</f>
        <v>2.4966666666666666</v>
      </c>
      <c r="BF114" s="34">
        <f>AVERAGE(BB:BB)</f>
        <v>3.0133333333333332</v>
      </c>
      <c r="BG114" s="34">
        <f>AVERAGE(BC:BC)</f>
        <v>2.4390000000000009</v>
      </c>
      <c r="BH114" s="36">
        <f>STDEVP(AZ:AZ)</f>
        <v>0.731596427911819</v>
      </c>
      <c r="BI114" s="36">
        <f>STDEVP(BA:BA)</f>
        <v>0.82208407247812687</v>
      </c>
      <c r="BJ114" s="36">
        <f>STDEVP(BB:BB)</f>
        <v>0.87501746014325654</v>
      </c>
      <c r="BK114" s="36">
        <f>STDEVP(BC:BC)</f>
        <v>0.68134352569023027</v>
      </c>
      <c r="BL114" s="36">
        <f>(AZ114-BD114)/BH114</f>
        <v>-2.6107289854485414</v>
      </c>
      <c r="BM114" s="36">
        <f>(BA114-BE114)/BI114</f>
        <v>2.7410010834302931</v>
      </c>
      <c r="BN114" s="36">
        <f>(BB114-BF114)/BJ114</f>
        <v>2.2704308852778925</v>
      </c>
      <c r="BO114" s="36">
        <f>(BC114-BG114)/BK114</f>
        <v>0.52983551819075458</v>
      </c>
      <c r="BP114" s="7">
        <v>1</v>
      </c>
      <c r="BQ114" s="7">
        <v>3</v>
      </c>
      <c r="BR114" s="7">
        <v>3</v>
      </c>
      <c r="BS114" s="7">
        <v>2</v>
      </c>
    </row>
    <row r="115" spans="1:71">
      <c r="A115" s="6" t="s">
        <v>237</v>
      </c>
      <c r="B115" s="7" t="s">
        <v>140</v>
      </c>
      <c r="C115" s="7">
        <v>63</v>
      </c>
      <c r="D115" s="7">
        <v>2</v>
      </c>
      <c r="E115" s="7">
        <v>21</v>
      </c>
      <c r="F115" s="8">
        <v>41564</v>
      </c>
      <c r="G115" s="9" t="s">
        <v>141</v>
      </c>
      <c r="H115" s="9" t="s">
        <v>297</v>
      </c>
      <c r="K115" s="7">
        <v>0</v>
      </c>
      <c r="L115" s="36"/>
      <c r="M115" s="10"/>
      <c r="N115" s="10"/>
      <c r="O115" s="7">
        <v>112</v>
      </c>
      <c r="P115" s="12">
        <v>2</v>
      </c>
      <c r="S115" s="7">
        <v>4</v>
      </c>
      <c r="T115" s="7">
        <v>4</v>
      </c>
      <c r="U115" s="7">
        <v>3</v>
      </c>
      <c r="V115" s="7">
        <v>1</v>
      </c>
      <c r="W115" s="7">
        <v>5</v>
      </c>
      <c r="X115" s="7">
        <v>5</v>
      </c>
      <c r="Y115" s="7">
        <v>5</v>
      </c>
      <c r="Z115" s="7">
        <v>5</v>
      </c>
      <c r="AA115" s="7">
        <v>5</v>
      </c>
      <c r="AB115" s="7">
        <v>5</v>
      </c>
      <c r="AC115" s="7">
        <v>4</v>
      </c>
      <c r="AD115" s="7">
        <v>5</v>
      </c>
      <c r="AE115" s="7">
        <v>5</v>
      </c>
      <c r="AF115" s="7">
        <v>4</v>
      </c>
      <c r="AG115" s="7">
        <v>5</v>
      </c>
      <c r="AH115" s="7">
        <v>5</v>
      </c>
      <c r="AI115" s="7">
        <v>5</v>
      </c>
      <c r="AJ115" s="7">
        <v>2</v>
      </c>
      <c r="AK115" s="7">
        <v>5</v>
      </c>
      <c r="AL115" s="7">
        <v>2</v>
      </c>
      <c r="AM115" s="7">
        <v>1</v>
      </c>
      <c r="AN115" s="7">
        <v>5</v>
      </c>
      <c r="AO115" s="7">
        <v>3</v>
      </c>
      <c r="AP115" s="7">
        <v>2</v>
      </c>
      <c r="AQ115" s="7">
        <v>5</v>
      </c>
      <c r="AR115" s="7">
        <v>2</v>
      </c>
      <c r="AS115" s="7">
        <v>2</v>
      </c>
      <c r="AT115" s="7">
        <v>5</v>
      </c>
      <c r="AU115" s="7">
        <v>4</v>
      </c>
      <c r="AV115" s="7">
        <v>4</v>
      </c>
      <c r="AW115" s="7">
        <v>2</v>
      </c>
      <c r="AX115" s="7">
        <v>2</v>
      </c>
      <c r="AY115" s="7">
        <v>2</v>
      </c>
      <c r="AZ115" s="34">
        <f>AVERAGE(AH115,AI115,AT115,AV115)</f>
        <v>4.75</v>
      </c>
      <c r="BA115" s="34">
        <f>AVERAGE(AJ115,AM115,AN115,AW115)</f>
        <v>2.5</v>
      </c>
      <c r="BB115" s="34">
        <f>AVERAGE(AK115,AP115,AR115,AX115)</f>
        <v>2.75</v>
      </c>
      <c r="BC115" s="34">
        <f>AVERAGE(AL115,AO115,AQ115,AS115,AY115)</f>
        <v>2.8</v>
      </c>
      <c r="BD115" s="34">
        <f>AVERAGE(AZ:AZ)</f>
        <v>3.41</v>
      </c>
      <c r="BE115" s="34">
        <f>AVERAGE(BA:BA)</f>
        <v>2.4966666666666666</v>
      </c>
      <c r="BF115" s="34">
        <f>AVERAGE(BB:BB)</f>
        <v>3.0133333333333332</v>
      </c>
      <c r="BG115" s="34">
        <f>AVERAGE(BC:BC)</f>
        <v>2.4390000000000009</v>
      </c>
      <c r="BH115" s="36">
        <f>STDEVP(AZ:AZ)</f>
        <v>0.731596427911819</v>
      </c>
      <c r="BI115" s="36">
        <f>STDEVP(BA:BA)</f>
        <v>0.82208407247812687</v>
      </c>
      <c r="BJ115" s="36">
        <f>STDEVP(BB:BB)</f>
        <v>0.87501746014325654</v>
      </c>
      <c r="BK115" s="36">
        <f>STDEVP(BC:BC)</f>
        <v>0.68134352569023027</v>
      </c>
      <c r="BL115" s="36">
        <f>(AZ115-BD115)/BH115</f>
        <v>1.8316109112570915</v>
      </c>
      <c r="BM115" s="36">
        <f>(BA115-BE115)/BI115</f>
        <v>4.0547353305182788E-3</v>
      </c>
      <c r="BN115" s="36">
        <f>(BB115-BF115)/BJ115</f>
        <v>-0.30094637573314326</v>
      </c>
      <c r="BO115" s="36">
        <f>(BC115-BG115)/BK115</f>
        <v>0.52983551819075458</v>
      </c>
      <c r="BP115" s="7">
        <v>3</v>
      </c>
      <c r="BQ115" s="7">
        <v>2</v>
      </c>
      <c r="BR115" s="7">
        <v>2</v>
      </c>
      <c r="BS115" s="7">
        <v>2</v>
      </c>
    </row>
    <row r="116" spans="1:71">
      <c r="A116" s="7" t="s">
        <v>238</v>
      </c>
      <c r="B116" s="7" t="s">
        <v>321</v>
      </c>
      <c r="C116" s="7">
        <v>144</v>
      </c>
      <c r="D116" s="7">
        <v>2</v>
      </c>
      <c r="E116" s="7">
        <v>19</v>
      </c>
      <c r="F116" s="8">
        <v>41571</v>
      </c>
      <c r="G116" s="9" t="s">
        <v>318</v>
      </c>
      <c r="H116" s="9" t="s">
        <v>283</v>
      </c>
      <c r="I116" s="7">
        <v>64</v>
      </c>
      <c r="J116" s="7">
        <v>100</v>
      </c>
      <c r="K116" s="7">
        <v>1</v>
      </c>
      <c r="L116" s="36">
        <f>I116/J116</f>
        <v>0.64</v>
      </c>
      <c r="M116" s="10">
        <v>6</v>
      </c>
      <c r="N116" s="10">
        <v>1</v>
      </c>
      <c r="O116" s="7">
        <v>75</v>
      </c>
      <c r="P116" s="12">
        <v>1</v>
      </c>
      <c r="S116" s="7">
        <v>3</v>
      </c>
      <c r="T116" s="7">
        <v>4</v>
      </c>
      <c r="U116" s="7">
        <v>2</v>
      </c>
      <c r="V116" s="7">
        <v>2</v>
      </c>
      <c r="W116" s="7">
        <v>4</v>
      </c>
      <c r="X116" s="7">
        <v>5</v>
      </c>
      <c r="Y116" s="7">
        <v>4</v>
      </c>
      <c r="Z116" s="7">
        <v>5</v>
      </c>
      <c r="AA116" s="7">
        <v>5</v>
      </c>
      <c r="AB116" s="7">
        <v>4</v>
      </c>
      <c r="AC116" s="7">
        <v>2</v>
      </c>
      <c r="AD116" s="7">
        <v>4</v>
      </c>
      <c r="AE116" s="7">
        <v>3</v>
      </c>
      <c r="AF116" s="7">
        <v>3</v>
      </c>
      <c r="AG116" s="7">
        <v>3</v>
      </c>
      <c r="AH116" s="7">
        <v>4</v>
      </c>
      <c r="AI116" s="7">
        <v>5</v>
      </c>
      <c r="AJ116" s="7">
        <v>3</v>
      </c>
      <c r="AK116" s="7">
        <v>5</v>
      </c>
      <c r="AL116" s="7">
        <v>2</v>
      </c>
      <c r="AM116" s="7">
        <v>4</v>
      </c>
      <c r="AN116" s="7">
        <v>3</v>
      </c>
      <c r="AO116" s="7">
        <v>3</v>
      </c>
      <c r="AP116" s="7">
        <v>3</v>
      </c>
      <c r="AQ116" s="7">
        <v>3</v>
      </c>
      <c r="AR116" s="7">
        <v>4</v>
      </c>
      <c r="AS116" s="7">
        <v>1</v>
      </c>
      <c r="AT116" s="7">
        <v>3</v>
      </c>
      <c r="AU116" s="7">
        <v>1</v>
      </c>
      <c r="AV116" s="7">
        <v>3</v>
      </c>
      <c r="AW116" s="7">
        <v>3</v>
      </c>
      <c r="AX116" s="7">
        <v>4</v>
      </c>
      <c r="AY116" s="7">
        <v>5</v>
      </c>
      <c r="AZ116" s="34">
        <f>AVERAGE(AH116,AI116,AT116,AV116)</f>
        <v>3.75</v>
      </c>
      <c r="BA116" s="34">
        <f>AVERAGE(AJ116,AM116,AN116,AW116)</f>
        <v>3.25</v>
      </c>
      <c r="BB116" s="34">
        <f>AVERAGE(AK116,AP116,AR116,AX116)</f>
        <v>4</v>
      </c>
      <c r="BC116" s="34">
        <f>AVERAGE(AL116,AO116,AQ116,AS116,AY116)</f>
        <v>2.8</v>
      </c>
      <c r="BD116" s="34">
        <f>AVERAGE(AZ:AZ)</f>
        <v>3.41</v>
      </c>
      <c r="BE116" s="34">
        <f>AVERAGE(BA:BA)</f>
        <v>2.4966666666666666</v>
      </c>
      <c r="BF116" s="34">
        <f>AVERAGE(BB:BB)</f>
        <v>3.0133333333333332</v>
      </c>
      <c r="BG116" s="34">
        <f>AVERAGE(BC:BC)</f>
        <v>2.4390000000000009</v>
      </c>
      <c r="BH116" s="36">
        <f>STDEVP(AZ:AZ)</f>
        <v>0.731596427911819</v>
      </c>
      <c r="BI116" s="36">
        <f>STDEVP(BA:BA)</f>
        <v>0.82208407247812687</v>
      </c>
      <c r="BJ116" s="36">
        <f>STDEVP(BB:BB)</f>
        <v>0.87501746014325654</v>
      </c>
      <c r="BK116" s="36">
        <f>STDEVP(BC:BC)</f>
        <v>0.68134352569023027</v>
      </c>
      <c r="BL116" s="36">
        <f>(AZ116-BD116)/BH116</f>
        <v>0.46473709688612758</v>
      </c>
      <c r="BM116" s="36">
        <f>(BA116-BE116)/BI116</f>
        <v>0.91637018469710996</v>
      </c>
      <c r="BN116" s="36">
        <f>(BB116-BF116)/BJ116</f>
        <v>1.1275965470507654</v>
      </c>
      <c r="BO116" s="36">
        <f>(BC116-BG116)/BK116</f>
        <v>0.52983551819075458</v>
      </c>
      <c r="BP116" s="7">
        <v>2</v>
      </c>
      <c r="BQ116" s="7">
        <v>2</v>
      </c>
      <c r="BR116" s="7">
        <v>3</v>
      </c>
      <c r="BS116" s="7">
        <v>2</v>
      </c>
    </row>
    <row r="117" spans="1:71">
      <c r="A117" s="6" t="s">
        <v>237</v>
      </c>
      <c r="B117" s="19" t="s">
        <v>90</v>
      </c>
      <c r="C117" s="19">
        <v>47</v>
      </c>
      <c r="D117" s="19">
        <v>2</v>
      </c>
      <c r="E117" s="19">
        <v>19</v>
      </c>
      <c r="F117" s="8">
        <v>41564</v>
      </c>
      <c r="G117" s="20" t="s">
        <v>91</v>
      </c>
      <c r="H117" s="20" t="s">
        <v>284</v>
      </c>
      <c r="I117" s="19">
        <v>66</v>
      </c>
      <c r="J117" s="19">
        <v>100</v>
      </c>
      <c r="K117" s="7">
        <v>1</v>
      </c>
      <c r="L117" s="36">
        <f>I117/J117</f>
        <v>0.66</v>
      </c>
      <c r="M117" s="10">
        <v>6</v>
      </c>
      <c r="N117" s="10">
        <v>1</v>
      </c>
      <c r="O117" s="19">
        <v>80</v>
      </c>
      <c r="P117" s="12">
        <v>2</v>
      </c>
      <c r="Q117" s="19">
        <v>63</v>
      </c>
      <c r="R117" s="7">
        <f>O117-Q117</f>
        <v>17</v>
      </c>
      <c r="S117" s="19">
        <v>1</v>
      </c>
      <c r="T117" s="19">
        <v>5</v>
      </c>
      <c r="U117" s="19">
        <v>3</v>
      </c>
      <c r="V117" s="19">
        <v>2</v>
      </c>
      <c r="W117" s="19">
        <v>3</v>
      </c>
      <c r="X117" s="19">
        <v>4</v>
      </c>
      <c r="Y117" s="19">
        <v>5</v>
      </c>
      <c r="Z117" s="19">
        <v>5</v>
      </c>
      <c r="AA117" s="19">
        <v>3</v>
      </c>
      <c r="AB117" s="19">
        <v>3</v>
      </c>
      <c r="AC117" s="19">
        <v>3</v>
      </c>
      <c r="AD117" s="19">
        <v>5</v>
      </c>
      <c r="AE117" s="19">
        <v>5</v>
      </c>
      <c r="AF117" s="19">
        <v>1</v>
      </c>
      <c r="AG117" s="19">
        <v>2</v>
      </c>
      <c r="AH117" s="19">
        <v>2</v>
      </c>
      <c r="AI117" s="19">
        <v>4</v>
      </c>
      <c r="AJ117" s="19">
        <v>3</v>
      </c>
      <c r="AK117" s="19">
        <v>5</v>
      </c>
      <c r="AL117" s="19">
        <v>2</v>
      </c>
      <c r="AM117" s="19">
        <v>5</v>
      </c>
      <c r="AN117" s="19">
        <v>4</v>
      </c>
      <c r="AO117" s="19">
        <v>4</v>
      </c>
      <c r="AP117" s="19">
        <v>5</v>
      </c>
      <c r="AQ117" s="19">
        <v>1</v>
      </c>
      <c r="AR117" s="19">
        <v>5</v>
      </c>
      <c r="AS117" s="19">
        <v>3</v>
      </c>
      <c r="AT117" s="19">
        <v>2</v>
      </c>
      <c r="AU117" s="19">
        <v>1</v>
      </c>
      <c r="AV117" s="19">
        <v>5</v>
      </c>
      <c r="AW117" s="19">
        <v>1</v>
      </c>
      <c r="AX117" s="19">
        <v>4</v>
      </c>
      <c r="AY117" s="19">
        <v>5</v>
      </c>
      <c r="AZ117" s="34">
        <f>AVERAGE(AH117,AI117,AT117,AV117)</f>
        <v>3.25</v>
      </c>
      <c r="BA117" s="34">
        <f>AVERAGE(AJ117,AM117,AN117,AW117)</f>
        <v>3.25</v>
      </c>
      <c r="BB117" s="34">
        <f>AVERAGE(AK117,AP117,AR117,AX117)</f>
        <v>4.75</v>
      </c>
      <c r="BC117" s="34">
        <f>AVERAGE(AL117,AO117,AQ117,AS117,AY117)</f>
        <v>3</v>
      </c>
      <c r="BD117" s="34">
        <f>AVERAGE(AZ:AZ)</f>
        <v>3.41</v>
      </c>
      <c r="BE117" s="34">
        <f>AVERAGE(BA:BA)</f>
        <v>2.4966666666666666</v>
      </c>
      <c r="BF117" s="34">
        <f>AVERAGE(BB:BB)</f>
        <v>3.0133333333333332</v>
      </c>
      <c r="BG117" s="34">
        <f>AVERAGE(BC:BC)</f>
        <v>2.4390000000000009</v>
      </c>
      <c r="BH117" s="36">
        <f>STDEVP(AZ:AZ)</f>
        <v>0.731596427911819</v>
      </c>
      <c r="BI117" s="36">
        <f>STDEVP(BA:BA)</f>
        <v>0.82208407247812687</v>
      </c>
      <c r="BJ117" s="36">
        <f>STDEVP(BB:BB)</f>
        <v>0.87501746014325654</v>
      </c>
      <c r="BK117" s="36">
        <f>STDEVP(BC:BC)</f>
        <v>0.68134352569023027</v>
      </c>
      <c r="BL117" s="36">
        <f>(AZ117-BD117)/BH117</f>
        <v>-0.21869981029935442</v>
      </c>
      <c r="BM117" s="36">
        <f>(BA117-BE117)/BI117</f>
        <v>0.91637018469710996</v>
      </c>
      <c r="BN117" s="36">
        <f>(BB117-BF117)/BJ117</f>
        <v>1.9847223007211106</v>
      </c>
      <c r="BO117" s="36">
        <f>(BC117-BG117)/BK117</f>
        <v>0.82337320139893011</v>
      </c>
      <c r="BP117" s="7">
        <v>2</v>
      </c>
      <c r="BQ117" s="7">
        <v>2</v>
      </c>
      <c r="BR117" s="7">
        <v>3</v>
      </c>
      <c r="BS117" s="7">
        <v>2</v>
      </c>
    </row>
    <row r="118" spans="1:71">
      <c r="A118" s="6" t="s">
        <v>237</v>
      </c>
      <c r="B118" s="7" t="s">
        <v>124</v>
      </c>
      <c r="C118" s="7">
        <v>54</v>
      </c>
      <c r="D118" s="7">
        <v>2</v>
      </c>
      <c r="E118" s="7">
        <v>21</v>
      </c>
      <c r="F118" s="8">
        <v>41564</v>
      </c>
      <c r="G118" s="9" t="s">
        <v>37</v>
      </c>
      <c r="H118" s="9" t="s">
        <v>284</v>
      </c>
      <c r="I118" s="7">
        <v>64</v>
      </c>
      <c r="J118" s="7">
        <v>100</v>
      </c>
      <c r="K118" s="7">
        <v>1</v>
      </c>
      <c r="L118" s="36">
        <f>I118/J118</f>
        <v>0.64</v>
      </c>
      <c r="M118" s="10">
        <v>6</v>
      </c>
      <c r="N118" s="10">
        <v>1</v>
      </c>
      <c r="O118" s="7">
        <v>100</v>
      </c>
      <c r="P118" s="12">
        <v>2</v>
      </c>
      <c r="Q118" s="7">
        <v>94</v>
      </c>
      <c r="R118" s="7">
        <f>O118-Q118</f>
        <v>6</v>
      </c>
      <c r="S118" s="7">
        <v>3</v>
      </c>
      <c r="T118" s="7">
        <v>3</v>
      </c>
      <c r="U118" s="7">
        <v>2</v>
      </c>
      <c r="V118" s="7">
        <v>1</v>
      </c>
      <c r="W118" s="7">
        <v>3</v>
      </c>
      <c r="X118" s="7">
        <v>5</v>
      </c>
      <c r="Y118" s="7">
        <v>4</v>
      </c>
      <c r="Z118" s="7">
        <v>3</v>
      </c>
      <c r="AA118" s="7">
        <v>2</v>
      </c>
      <c r="AB118" s="7">
        <v>4</v>
      </c>
      <c r="AC118" s="7">
        <v>3</v>
      </c>
      <c r="AD118" s="7">
        <v>3</v>
      </c>
      <c r="AE118" s="7">
        <v>3</v>
      </c>
      <c r="AF118" s="7">
        <v>2</v>
      </c>
      <c r="AG118" s="7">
        <v>3</v>
      </c>
      <c r="AH118" s="7">
        <v>3</v>
      </c>
      <c r="AI118" s="7">
        <v>4</v>
      </c>
      <c r="AJ118" s="7">
        <v>3</v>
      </c>
      <c r="AK118" s="7">
        <v>3</v>
      </c>
      <c r="AL118" s="7">
        <v>2</v>
      </c>
      <c r="AM118" s="7">
        <v>3</v>
      </c>
      <c r="AN118" s="7">
        <v>2</v>
      </c>
      <c r="AO118" s="7">
        <v>4</v>
      </c>
      <c r="AP118" s="7">
        <v>3</v>
      </c>
      <c r="AQ118" s="7">
        <v>1</v>
      </c>
      <c r="AR118" s="7">
        <v>3</v>
      </c>
      <c r="AS118" s="7">
        <v>4</v>
      </c>
      <c r="AT118" s="7">
        <v>3</v>
      </c>
      <c r="AU118" s="7">
        <v>1</v>
      </c>
      <c r="AV118" s="7">
        <v>2</v>
      </c>
      <c r="AW118" s="7">
        <v>4</v>
      </c>
      <c r="AX118" s="7">
        <v>3</v>
      </c>
      <c r="AY118" s="7">
        <v>4</v>
      </c>
      <c r="AZ118" s="34">
        <f>AVERAGE(AH118,AI118,AT118,AV118)</f>
        <v>3</v>
      </c>
      <c r="BA118" s="34">
        <f>AVERAGE(AJ118,AM118,AN118,AW118)</f>
        <v>3</v>
      </c>
      <c r="BB118" s="34">
        <f>AVERAGE(AK118,AP118,AR118,AX118)</f>
        <v>3</v>
      </c>
      <c r="BC118" s="34">
        <f>AVERAGE(AL118,AO118,AQ118,AS118,AY118)</f>
        <v>3</v>
      </c>
      <c r="BD118" s="34">
        <f>AVERAGE(AZ:AZ)</f>
        <v>3.41</v>
      </c>
      <c r="BE118" s="34">
        <f>AVERAGE(BA:BA)</f>
        <v>2.4966666666666666</v>
      </c>
      <c r="BF118" s="34">
        <f>AVERAGE(BB:BB)</f>
        <v>3.0133333333333332</v>
      </c>
      <c r="BG118" s="34">
        <f>AVERAGE(BC:BC)</f>
        <v>2.4390000000000009</v>
      </c>
      <c r="BH118" s="36">
        <f>STDEVP(AZ:AZ)</f>
        <v>0.731596427911819</v>
      </c>
      <c r="BI118" s="36">
        <f>STDEVP(BA:BA)</f>
        <v>0.82208407247812687</v>
      </c>
      <c r="BJ118" s="36">
        <f>STDEVP(BB:BB)</f>
        <v>0.87501746014325654</v>
      </c>
      <c r="BK118" s="36">
        <f>STDEVP(BC:BC)</f>
        <v>0.68134352569023027</v>
      </c>
      <c r="BL118" s="36">
        <f>(AZ118-BD118)/BH118</f>
        <v>-0.56041826389209537</v>
      </c>
      <c r="BM118" s="36">
        <f>(BA118-BE118)/BI118</f>
        <v>0.61226503490824602</v>
      </c>
      <c r="BN118" s="36">
        <f>(BB118-BF118)/BJ118</f>
        <v>-1.5237791176361537E-2</v>
      </c>
      <c r="BO118" s="36">
        <f>(BC118-BG118)/BK118</f>
        <v>0.82337320139893011</v>
      </c>
      <c r="BP118" s="7">
        <v>2</v>
      </c>
      <c r="BQ118" s="7">
        <v>2</v>
      </c>
      <c r="BR118" s="7">
        <v>2</v>
      </c>
      <c r="BS118" s="7">
        <v>2</v>
      </c>
    </row>
    <row r="119" spans="1:71">
      <c r="A119" s="6" t="s">
        <v>238</v>
      </c>
      <c r="B119" s="10" t="s">
        <v>215</v>
      </c>
      <c r="C119" s="11">
        <v>122</v>
      </c>
      <c r="D119" s="12">
        <v>1</v>
      </c>
      <c r="E119" s="12">
        <v>23</v>
      </c>
      <c r="F119" s="13">
        <v>41571</v>
      </c>
      <c r="G119" s="14" t="s">
        <v>216</v>
      </c>
      <c r="H119" s="14" t="s">
        <v>289</v>
      </c>
      <c r="I119" s="12">
        <v>79</v>
      </c>
      <c r="J119" s="12">
        <v>100</v>
      </c>
      <c r="K119" s="7">
        <v>1</v>
      </c>
      <c r="L119" s="36">
        <f>I119/J119</f>
        <v>0.79</v>
      </c>
      <c r="M119" s="10">
        <v>7</v>
      </c>
      <c r="N119" s="10">
        <v>2</v>
      </c>
      <c r="O119" s="12">
        <v>89</v>
      </c>
      <c r="P119" s="12">
        <v>2</v>
      </c>
      <c r="Q119" s="12">
        <v>85</v>
      </c>
      <c r="R119" s="7">
        <f>O119-Q119</f>
        <v>4</v>
      </c>
      <c r="S119" s="12">
        <v>4</v>
      </c>
      <c r="T119" s="12">
        <v>3</v>
      </c>
      <c r="U119" s="12">
        <v>2</v>
      </c>
      <c r="V119" s="12">
        <v>1</v>
      </c>
      <c r="W119" s="12">
        <v>4</v>
      </c>
      <c r="X119" s="12">
        <v>3</v>
      </c>
      <c r="Y119" s="12">
        <v>4</v>
      </c>
      <c r="Z119" s="12">
        <v>4</v>
      </c>
      <c r="AA119" s="12">
        <v>3</v>
      </c>
      <c r="AB119" s="12">
        <v>4</v>
      </c>
      <c r="AC119" s="12">
        <v>2</v>
      </c>
      <c r="AD119" s="12">
        <v>5</v>
      </c>
      <c r="AE119" s="12">
        <v>2</v>
      </c>
      <c r="AF119" s="12">
        <v>2</v>
      </c>
      <c r="AG119" s="12">
        <v>2</v>
      </c>
      <c r="AH119" s="12">
        <v>4</v>
      </c>
      <c r="AI119" s="12">
        <v>5</v>
      </c>
      <c r="AJ119" s="12">
        <v>2</v>
      </c>
      <c r="AK119" s="12">
        <v>4</v>
      </c>
      <c r="AL119" s="12">
        <v>4</v>
      </c>
      <c r="AM119" s="12">
        <v>2</v>
      </c>
      <c r="AN119" s="12">
        <v>2</v>
      </c>
      <c r="AO119" s="12">
        <v>2</v>
      </c>
      <c r="AP119" s="12">
        <v>2</v>
      </c>
      <c r="AQ119" s="12">
        <v>1</v>
      </c>
      <c r="AR119" s="12">
        <v>5</v>
      </c>
      <c r="AS119" s="12">
        <v>3</v>
      </c>
      <c r="AT119" s="12">
        <v>4</v>
      </c>
      <c r="AU119" s="12">
        <v>1</v>
      </c>
      <c r="AV119" s="12">
        <v>1</v>
      </c>
      <c r="AW119" s="12">
        <v>2</v>
      </c>
      <c r="AX119" s="12">
        <v>3</v>
      </c>
      <c r="AY119" s="12">
        <v>5</v>
      </c>
      <c r="AZ119" s="34">
        <f>AVERAGE(AH119,AI119,AT119,AV119)</f>
        <v>3.5</v>
      </c>
      <c r="BA119" s="34">
        <f>AVERAGE(AJ119,AM119,AN119,AW119)</f>
        <v>2</v>
      </c>
      <c r="BB119" s="34">
        <f>AVERAGE(AK119,AP119,AR119,AX119)</f>
        <v>3.5</v>
      </c>
      <c r="BC119" s="34">
        <f>AVERAGE(AL119,AO119,AQ119,AS119,AY119)</f>
        <v>3</v>
      </c>
      <c r="BD119" s="34">
        <f>AVERAGE(AZ:AZ)</f>
        <v>3.41</v>
      </c>
      <c r="BE119" s="34">
        <f>AVERAGE(BA:BA)</f>
        <v>2.4966666666666666</v>
      </c>
      <c r="BF119" s="34">
        <f>AVERAGE(BB:BB)</f>
        <v>3.0133333333333332</v>
      </c>
      <c r="BG119" s="34">
        <f>AVERAGE(BC:BC)</f>
        <v>2.4390000000000009</v>
      </c>
      <c r="BH119" s="36">
        <f>STDEVP(AZ:AZ)</f>
        <v>0.731596427911819</v>
      </c>
      <c r="BI119" s="36">
        <f>STDEVP(BA:BA)</f>
        <v>0.82208407247812687</v>
      </c>
      <c r="BJ119" s="36">
        <f>STDEVP(BB:BB)</f>
        <v>0.87501746014325654</v>
      </c>
      <c r="BK119" s="36">
        <f>STDEVP(BC:BC)</f>
        <v>0.68134352569023027</v>
      </c>
      <c r="BL119" s="36">
        <f>(AZ119-BD119)/BH119</f>
        <v>0.12301864329338656</v>
      </c>
      <c r="BM119" s="36">
        <f>(BA119-BE119)/BI119</f>
        <v>-0.60415556424720951</v>
      </c>
      <c r="BN119" s="36">
        <f>(BB119-BF119)/BJ119</f>
        <v>0.55617937793720196</v>
      </c>
      <c r="BO119" s="36">
        <f>(BC119-BG119)/BK119</f>
        <v>0.82337320139893011</v>
      </c>
      <c r="BP119" s="7">
        <v>2</v>
      </c>
      <c r="BQ119" s="7">
        <v>2</v>
      </c>
      <c r="BR119" s="7">
        <v>2</v>
      </c>
      <c r="BS119" s="7">
        <v>2</v>
      </c>
    </row>
    <row r="120" spans="1:71">
      <c r="A120" s="6" t="s">
        <v>237</v>
      </c>
      <c r="B120" s="7" t="s">
        <v>122</v>
      </c>
      <c r="C120" s="7">
        <v>41</v>
      </c>
      <c r="D120" s="7">
        <v>1</v>
      </c>
      <c r="E120" s="7">
        <v>20</v>
      </c>
      <c r="F120" s="8">
        <v>41564</v>
      </c>
      <c r="G120" s="9" t="s">
        <v>277</v>
      </c>
      <c r="H120" s="9" t="s">
        <v>289</v>
      </c>
      <c r="I120" s="7">
        <v>70</v>
      </c>
      <c r="J120" s="7">
        <v>100</v>
      </c>
      <c r="K120" s="7">
        <v>1</v>
      </c>
      <c r="L120" s="36">
        <f>I120/J120</f>
        <v>0.7</v>
      </c>
      <c r="M120" s="10">
        <v>7</v>
      </c>
      <c r="N120" s="10">
        <v>1</v>
      </c>
      <c r="O120" s="7">
        <v>81</v>
      </c>
      <c r="P120" s="12">
        <v>2</v>
      </c>
      <c r="Q120" s="7">
        <v>79</v>
      </c>
      <c r="R120" s="7">
        <f>O120-Q120</f>
        <v>2</v>
      </c>
      <c r="S120" s="7">
        <v>4</v>
      </c>
      <c r="T120" s="7">
        <v>3</v>
      </c>
      <c r="U120" s="7">
        <v>4</v>
      </c>
      <c r="V120" s="7">
        <v>1</v>
      </c>
      <c r="W120" s="7">
        <v>3</v>
      </c>
      <c r="X120" s="7">
        <v>4</v>
      </c>
      <c r="Y120" s="7">
        <v>4</v>
      </c>
      <c r="Z120" s="7">
        <v>4</v>
      </c>
      <c r="AA120" s="7">
        <v>3</v>
      </c>
      <c r="AB120" s="7">
        <v>4</v>
      </c>
      <c r="AC120" s="7">
        <v>3</v>
      </c>
      <c r="AD120" s="7">
        <v>4</v>
      </c>
      <c r="AE120" s="7">
        <v>2</v>
      </c>
      <c r="AF120" s="7">
        <v>3</v>
      </c>
      <c r="AG120" s="7">
        <v>4</v>
      </c>
      <c r="AH120" s="7">
        <v>4</v>
      </c>
      <c r="AI120" s="7">
        <v>4</v>
      </c>
      <c r="AJ120" s="7">
        <v>1</v>
      </c>
      <c r="AK120" s="7">
        <v>3</v>
      </c>
      <c r="AL120" s="7">
        <v>2</v>
      </c>
      <c r="AM120" s="7">
        <v>1</v>
      </c>
      <c r="AN120" s="7">
        <v>2</v>
      </c>
      <c r="AO120" s="7">
        <v>5</v>
      </c>
      <c r="AP120" s="7">
        <v>4</v>
      </c>
      <c r="AQ120" s="7">
        <v>2</v>
      </c>
      <c r="AR120" s="7">
        <v>3</v>
      </c>
      <c r="AS120" s="7">
        <v>2</v>
      </c>
      <c r="AT120" s="7">
        <v>3</v>
      </c>
      <c r="AU120" s="7">
        <v>1</v>
      </c>
      <c r="AV120" s="7">
        <v>2</v>
      </c>
      <c r="AW120" s="7">
        <v>2</v>
      </c>
      <c r="AX120" s="7">
        <v>4</v>
      </c>
      <c r="AY120" s="7">
        <v>4</v>
      </c>
      <c r="AZ120" s="34">
        <f>AVERAGE(AH120,AI120,AT120,AV120)</f>
        <v>3.25</v>
      </c>
      <c r="BA120" s="34">
        <f>AVERAGE(AJ120,AM120,AN120,AW120)</f>
        <v>1.5</v>
      </c>
      <c r="BB120" s="34">
        <f>AVERAGE(AK120,AP120,AR120,AX120)</f>
        <v>3.5</v>
      </c>
      <c r="BC120" s="34">
        <f>AVERAGE(AL120,AO120,AQ120,AS120,AY120)</f>
        <v>3</v>
      </c>
      <c r="BD120" s="34">
        <f>AVERAGE(AZ:AZ)</f>
        <v>3.41</v>
      </c>
      <c r="BE120" s="34">
        <f>AVERAGE(BA:BA)</f>
        <v>2.4966666666666666</v>
      </c>
      <c r="BF120" s="34">
        <f>AVERAGE(BB:BB)</f>
        <v>3.0133333333333332</v>
      </c>
      <c r="BG120" s="34">
        <f>AVERAGE(BC:BC)</f>
        <v>2.4390000000000009</v>
      </c>
      <c r="BH120" s="36">
        <f>STDEVP(AZ:AZ)</f>
        <v>0.731596427911819</v>
      </c>
      <c r="BI120" s="36">
        <f>STDEVP(BA:BA)</f>
        <v>0.82208407247812687</v>
      </c>
      <c r="BJ120" s="36">
        <f>STDEVP(BB:BB)</f>
        <v>0.87501746014325654</v>
      </c>
      <c r="BK120" s="36">
        <f>STDEVP(BC:BC)</f>
        <v>0.68134352569023027</v>
      </c>
      <c r="BL120" s="36">
        <f>(AZ120-BD120)/BH120</f>
        <v>-0.21869981029935442</v>
      </c>
      <c r="BM120" s="36">
        <f>(BA120-BE120)/BI120</f>
        <v>-1.2123658638249373</v>
      </c>
      <c r="BN120" s="36">
        <f>(BB120-BF120)/BJ120</f>
        <v>0.55617937793720196</v>
      </c>
      <c r="BO120" s="36">
        <f>(BC120-BG120)/BK120</f>
        <v>0.82337320139893011</v>
      </c>
      <c r="BP120" s="7">
        <v>2</v>
      </c>
      <c r="BQ120" s="7">
        <v>1</v>
      </c>
      <c r="BR120" s="7">
        <v>2</v>
      </c>
      <c r="BS120" s="7">
        <v>2</v>
      </c>
    </row>
    <row r="121" spans="1:71">
      <c r="A121" s="6" t="s">
        <v>237</v>
      </c>
      <c r="B121" s="7" t="s">
        <v>71</v>
      </c>
      <c r="C121" s="7">
        <v>13</v>
      </c>
      <c r="D121" s="7">
        <v>2</v>
      </c>
      <c r="E121" s="7">
        <v>21</v>
      </c>
      <c r="F121" s="8">
        <v>41564</v>
      </c>
      <c r="G121" s="9" t="s">
        <v>72</v>
      </c>
      <c r="H121" s="9" t="s">
        <v>297</v>
      </c>
      <c r="I121" s="7">
        <v>60</v>
      </c>
      <c r="J121" s="7">
        <v>100</v>
      </c>
      <c r="K121" s="7">
        <v>1</v>
      </c>
      <c r="L121" s="36">
        <f>I121/J121</f>
        <v>0.6</v>
      </c>
      <c r="M121" s="10">
        <v>6</v>
      </c>
      <c r="N121" s="10">
        <v>1</v>
      </c>
      <c r="O121" s="7">
        <v>83</v>
      </c>
      <c r="P121" s="12">
        <v>2</v>
      </c>
      <c r="Q121" s="7">
        <v>83</v>
      </c>
      <c r="R121" s="7">
        <f>O121-Q121</f>
        <v>0</v>
      </c>
      <c r="S121" s="7">
        <v>4</v>
      </c>
      <c r="T121" s="7">
        <v>2</v>
      </c>
      <c r="U121" s="7">
        <v>2</v>
      </c>
      <c r="V121" s="7">
        <v>2</v>
      </c>
      <c r="W121" s="7">
        <v>5</v>
      </c>
      <c r="X121" s="7">
        <v>3</v>
      </c>
      <c r="Y121" s="7">
        <v>4</v>
      </c>
      <c r="Z121" s="7">
        <v>2</v>
      </c>
      <c r="AA121" s="7">
        <v>2</v>
      </c>
      <c r="AB121" s="7">
        <v>2</v>
      </c>
      <c r="AC121" s="7">
        <v>1</v>
      </c>
      <c r="AD121" s="7">
        <v>4</v>
      </c>
      <c r="AE121" s="7">
        <v>2</v>
      </c>
      <c r="AF121" s="7">
        <v>2</v>
      </c>
      <c r="AG121" s="7">
        <v>2</v>
      </c>
      <c r="AH121" s="7">
        <v>5</v>
      </c>
      <c r="AI121" s="7">
        <v>3</v>
      </c>
      <c r="AJ121" s="7">
        <v>2</v>
      </c>
      <c r="AK121" s="7">
        <v>4</v>
      </c>
      <c r="AL121" s="7">
        <v>4</v>
      </c>
      <c r="AM121" s="7">
        <v>2</v>
      </c>
      <c r="AN121" s="7">
        <v>3</v>
      </c>
      <c r="AO121" s="7">
        <v>2</v>
      </c>
      <c r="AP121" s="7">
        <v>1</v>
      </c>
      <c r="AQ121" s="7">
        <v>3</v>
      </c>
      <c r="AR121" s="7">
        <v>4</v>
      </c>
      <c r="AS121" s="7">
        <v>2</v>
      </c>
      <c r="AT121" s="7">
        <v>4</v>
      </c>
      <c r="AU121" s="7">
        <v>3</v>
      </c>
      <c r="AV121" s="7">
        <v>1</v>
      </c>
      <c r="AW121" s="7">
        <v>3</v>
      </c>
      <c r="AX121" s="7">
        <v>2</v>
      </c>
      <c r="AY121" s="7">
        <v>4</v>
      </c>
      <c r="AZ121" s="34">
        <f>AVERAGE(AH121,AI121,AT121,AV121)</f>
        <v>3.25</v>
      </c>
      <c r="BA121" s="34">
        <f>AVERAGE(AJ121,AM121,AN121,AW121)</f>
        <v>2.5</v>
      </c>
      <c r="BB121" s="34">
        <f>AVERAGE(AK121,AP121,AR121,AX121)</f>
        <v>2.75</v>
      </c>
      <c r="BC121" s="34">
        <f>AVERAGE(AL121,AO121,AQ121,AS121,AY121)</f>
        <v>3</v>
      </c>
      <c r="BD121" s="34">
        <f>AVERAGE(AZ:AZ)</f>
        <v>3.41</v>
      </c>
      <c r="BE121" s="34">
        <f>AVERAGE(BA:BA)</f>
        <v>2.4966666666666666</v>
      </c>
      <c r="BF121" s="34">
        <f>AVERAGE(BB:BB)</f>
        <v>3.0133333333333332</v>
      </c>
      <c r="BG121" s="34">
        <f>AVERAGE(BC:BC)</f>
        <v>2.4390000000000009</v>
      </c>
      <c r="BH121" s="36">
        <f>STDEVP(AZ:AZ)</f>
        <v>0.731596427911819</v>
      </c>
      <c r="BI121" s="36">
        <f>STDEVP(BA:BA)</f>
        <v>0.82208407247812687</v>
      </c>
      <c r="BJ121" s="36">
        <f>STDEVP(BB:BB)</f>
        <v>0.87501746014325654</v>
      </c>
      <c r="BK121" s="36">
        <f>STDEVP(BC:BC)</f>
        <v>0.68134352569023027</v>
      </c>
      <c r="BL121" s="36">
        <f>(AZ121-BD121)/BH121</f>
        <v>-0.21869981029935442</v>
      </c>
      <c r="BM121" s="36">
        <f>(BA121-BE121)/BI121</f>
        <v>4.0547353305182788E-3</v>
      </c>
      <c r="BN121" s="36">
        <f>(BB121-BF121)/BJ121</f>
        <v>-0.30094637573314326</v>
      </c>
      <c r="BO121" s="36">
        <f>(BC121-BG121)/BK121</f>
        <v>0.82337320139893011</v>
      </c>
      <c r="BP121" s="7">
        <v>2</v>
      </c>
      <c r="BQ121" s="7">
        <v>2</v>
      </c>
      <c r="BR121" s="7">
        <v>2</v>
      </c>
      <c r="BS121" s="7">
        <v>2</v>
      </c>
    </row>
    <row r="122" spans="1:71">
      <c r="A122" s="6" t="s">
        <v>237</v>
      </c>
      <c r="B122" s="7" t="s">
        <v>67</v>
      </c>
      <c r="C122" s="7">
        <v>52</v>
      </c>
      <c r="D122" s="7">
        <v>2</v>
      </c>
      <c r="E122" s="7">
        <v>42</v>
      </c>
      <c r="F122" s="8">
        <v>41564</v>
      </c>
      <c r="G122" s="9" t="s">
        <v>68</v>
      </c>
      <c r="H122" s="9" t="s">
        <v>289</v>
      </c>
      <c r="I122" s="7">
        <v>52</v>
      </c>
      <c r="J122" s="7">
        <v>60</v>
      </c>
      <c r="K122" s="7">
        <v>0</v>
      </c>
      <c r="L122" s="36">
        <f>I122/J122</f>
        <v>0.8666666666666667</v>
      </c>
      <c r="M122" s="10">
        <v>8</v>
      </c>
      <c r="N122" s="10">
        <v>2</v>
      </c>
      <c r="O122" s="7">
        <v>73</v>
      </c>
      <c r="P122" s="12">
        <v>1</v>
      </c>
      <c r="Q122" s="7">
        <v>74</v>
      </c>
      <c r="R122" s="7">
        <f>O122-Q122</f>
        <v>-1</v>
      </c>
      <c r="S122" s="7">
        <v>3</v>
      </c>
      <c r="T122" s="7">
        <v>3</v>
      </c>
      <c r="U122" s="7">
        <v>4</v>
      </c>
      <c r="V122" s="7">
        <v>2</v>
      </c>
      <c r="W122" s="7">
        <v>2</v>
      </c>
      <c r="X122" s="7">
        <v>4</v>
      </c>
      <c r="Y122" s="7">
        <v>4</v>
      </c>
      <c r="Z122" s="7">
        <v>4</v>
      </c>
      <c r="AA122" s="7">
        <v>3</v>
      </c>
      <c r="AB122" s="7">
        <v>4</v>
      </c>
      <c r="AC122" s="7">
        <v>4</v>
      </c>
      <c r="AD122" s="7">
        <v>3</v>
      </c>
      <c r="AE122" s="7">
        <v>3</v>
      </c>
      <c r="AF122" s="7">
        <v>3</v>
      </c>
      <c r="AG122" s="7">
        <v>3</v>
      </c>
      <c r="AH122" s="7">
        <v>4</v>
      </c>
      <c r="AI122" s="7">
        <v>4</v>
      </c>
      <c r="AJ122" s="7">
        <v>2</v>
      </c>
      <c r="AK122" s="7">
        <v>2</v>
      </c>
      <c r="AL122" s="7">
        <v>2</v>
      </c>
      <c r="AM122" s="7">
        <v>4</v>
      </c>
      <c r="AN122" s="7">
        <v>4</v>
      </c>
      <c r="AO122" s="7">
        <v>4</v>
      </c>
      <c r="AP122" s="7">
        <v>2</v>
      </c>
      <c r="AQ122" s="7">
        <v>2</v>
      </c>
      <c r="AR122" s="7">
        <v>2</v>
      </c>
      <c r="AS122" s="7">
        <v>4</v>
      </c>
      <c r="AT122" s="7">
        <v>3</v>
      </c>
      <c r="AU122" s="7">
        <v>1</v>
      </c>
      <c r="AV122" s="7">
        <v>3</v>
      </c>
      <c r="AW122" s="7">
        <v>2</v>
      </c>
      <c r="AX122" s="7">
        <v>4</v>
      </c>
      <c r="AY122" s="7">
        <v>3</v>
      </c>
      <c r="AZ122" s="34">
        <f>AVERAGE(AH122,AI122,AT122,AV122)</f>
        <v>3.5</v>
      </c>
      <c r="BA122" s="34">
        <f>AVERAGE(AJ122,AM122,AN122,AW122)</f>
        <v>3</v>
      </c>
      <c r="BB122" s="34">
        <f>AVERAGE(AK122,AP122,AR122,AX122)</f>
        <v>2.5</v>
      </c>
      <c r="BC122" s="34">
        <f>AVERAGE(AL122,AO122,AQ122,AS122,AY122)</f>
        <v>3</v>
      </c>
      <c r="BD122" s="34">
        <f>AVERAGE(AZ:AZ)</f>
        <v>3.41</v>
      </c>
      <c r="BE122" s="34">
        <f>AVERAGE(BA:BA)</f>
        <v>2.4966666666666666</v>
      </c>
      <c r="BF122" s="34">
        <f>AVERAGE(BB:BB)</f>
        <v>3.0133333333333332</v>
      </c>
      <c r="BG122" s="34">
        <f>AVERAGE(BC:BC)</f>
        <v>2.4390000000000009</v>
      </c>
      <c r="BH122" s="36">
        <f>STDEVP(AZ:AZ)</f>
        <v>0.731596427911819</v>
      </c>
      <c r="BI122" s="36">
        <f>STDEVP(BA:BA)</f>
        <v>0.82208407247812687</v>
      </c>
      <c r="BJ122" s="36">
        <f>STDEVP(BB:BB)</f>
        <v>0.87501746014325654</v>
      </c>
      <c r="BK122" s="36">
        <f>STDEVP(BC:BC)</f>
        <v>0.68134352569023027</v>
      </c>
      <c r="BL122" s="36">
        <f>(AZ122-BD122)/BH122</f>
        <v>0.12301864329338656</v>
      </c>
      <c r="BM122" s="36">
        <f>(BA122-BE122)/BI122</f>
        <v>0.61226503490824602</v>
      </c>
      <c r="BN122" s="36">
        <f>(BB122-BF122)/BJ122</f>
        <v>-0.58665496028992503</v>
      </c>
      <c r="BO122" s="36">
        <f>(BC122-BG122)/BK122</f>
        <v>0.82337320139893011</v>
      </c>
      <c r="BP122" s="7">
        <v>2</v>
      </c>
      <c r="BQ122" s="7">
        <v>2</v>
      </c>
      <c r="BR122" s="7">
        <v>2</v>
      </c>
      <c r="BS122" s="7">
        <v>2</v>
      </c>
    </row>
    <row r="123" spans="1:71">
      <c r="A123" s="6" t="s">
        <v>237</v>
      </c>
      <c r="B123" s="7" t="s">
        <v>69</v>
      </c>
      <c r="C123" s="7">
        <v>204</v>
      </c>
      <c r="D123" s="7">
        <v>2</v>
      </c>
      <c r="E123" s="7">
        <v>19</v>
      </c>
      <c r="F123" s="8">
        <v>41564</v>
      </c>
      <c r="G123" s="9" t="s">
        <v>70</v>
      </c>
      <c r="H123" s="9" t="s">
        <v>297</v>
      </c>
      <c r="I123" s="7">
        <v>72</v>
      </c>
      <c r="J123" s="7">
        <v>100</v>
      </c>
      <c r="K123" s="7">
        <v>1</v>
      </c>
      <c r="L123" s="36">
        <f>I123/J123</f>
        <v>0.72</v>
      </c>
      <c r="M123" s="10">
        <v>7</v>
      </c>
      <c r="N123" s="10">
        <v>1</v>
      </c>
      <c r="O123" s="7">
        <v>93</v>
      </c>
      <c r="P123" s="12">
        <v>2</v>
      </c>
      <c r="Q123" s="7">
        <v>94</v>
      </c>
      <c r="R123" s="7">
        <f>O123-Q123</f>
        <v>-1</v>
      </c>
      <c r="S123" s="7">
        <v>3</v>
      </c>
      <c r="T123" s="7">
        <v>4</v>
      </c>
      <c r="U123" s="7">
        <v>3</v>
      </c>
      <c r="V123" s="7">
        <v>2</v>
      </c>
      <c r="W123" s="7">
        <v>3</v>
      </c>
      <c r="X123" s="7">
        <v>4</v>
      </c>
      <c r="Y123" s="7">
        <v>3</v>
      </c>
      <c r="Z123" s="7">
        <v>3</v>
      </c>
      <c r="AA123" s="7">
        <v>3</v>
      </c>
      <c r="AB123" s="7">
        <v>4</v>
      </c>
      <c r="AC123" s="7">
        <v>3</v>
      </c>
      <c r="AD123" s="7">
        <v>3</v>
      </c>
      <c r="AE123" s="7">
        <v>4</v>
      </c>
      <c r="AF123" s="7">
        <v>2</v>
      </c>
      <c r="AG123" s="7">
        <v>3</v>
      </c>
      <c r="AH123" s="7">
        <v>4</v>
      </c>
      <c r="AI123" s="7">
        <v>4</v>
      </c>
      <c r="AJ123" s="7">
        <v>3</v>
      </c>
      <c r="AK123" s="7">
        <v>4</v>
      </c>
      <c r="AL123" s="7">
        <v>3</v>
      </c>
      <c r="AM123" s="7">
        <v>3</v>
      </c>
      <c r="AN123" s="7">
        <v>5</v>
      </c>
      <c r="AO123" s="7">
        <v>3</v>
      </c>
      <c r="AP123" s="7">
        <v>3</v>
      </c>
      <c r="AQ123" s="7">
        <v>2</v>
      </c>
      <c r="AR123" s="7">
        <v>3</v>
      </c>
      <c r="AS123" s="7">
        <v>4</v>
      </c>
      <c r="AT123" s="7">
        <v>3</v>
      </c>
      <c r="AU123" s="7">
        <v>2</v>
      </c>
      <c r="AV123" s="7">
        <v>3</v>
      </c>
      <c r="AW123" s="7">
        <v>2</v>
      </c>
      <c r="AX123" s="7">
        <v>3</v>
      </c>
      <c r="AY123" s="7">
        <v>3</v>
      </c>
      <c r="AZ123" s="34">
        <f>AVERAGE(AH123,AI123,AT123,AV123)</f>
        <v>3.5</v>
      </c>
      <c r="BA123" s="34">
        <f>AVERAGE(AJ123,AM123,AN123,AW123)</f>
        <v>3.25</v>
      </c>
      <c r="BB123" s="34">
        <f>AVERAGE(AK123,AP123,AR123,AX123)</f>
        <v>3.25</v>
      </c>
      <c r="BC123" s="34">
        <f>AVERAGE(AL123,AO123,AQ123,AS123,AY123)</f>
        <v>3</v>
      </c>
      <c r="BD123" s="34">
        <f>AVERAGE(AZ:AZ)</f>
        <v>3.41</v>
      </c>
      <c r="BE123" s="34">
        <f>AVERAGE(BA:BA)</f>
        <v>2.4966666666666666</v>
      </c>
      <c r="BF123" s="34">
        <f>AVERAGE(BB:BB)</f>
        <v>3.0133333333333332</v>
      </c>
      <c r="BG123" s="34">
        <f>AVERAGE(BC:BC)</f>
        <v>2.4390000000000009</v>
      </c>
      <c r="BH123" s="36">
        <f>STDEVP(AZ:AZ)</f>
        <v>0.731596427911819</v>
      </c>
      <c r="BI123" s="36">
        <f>STDEVP(BA:BA)</f>
        <v>0.82208407247812687</v>
      </c>
      <c r="BJ123" s="36">
        <f>STDEVP(BB:BB)</f>
        <v>0.87501746014325654</v>
      </c>
      <c r="BK123" s="36">
        <f>STDEVP(BC:BC)</f>
        <v>0.68134352569023027</v>
      </c>
      <c r="BL123" s="36">
        <f>(AZ123-BD123)/BH123</f>
        <v>0.12301864329338656</v>
      </c>
      <c r="BM123" s="36">
        <f>(BA123-BE123)/BI123</f>
        <v>0.91637018469710996</v>
      </c>
      <c r="BN123" s="36">
        <f>(BB123-BF123)/BJ123</f>
        <v>0.27047079338042018</v>
      </c>
      <c r="BO123" s="36">
        <f>(BC123-BG123)/BK123</f>
        <v>0.82337320139893011</v>
      </c>
      <c r="BP123" s="7">
        <v>2</v>
      </c>
      <c r="BQ123" s="7">
        <v>2</v>
      </c>
      <c r="BR123" s="7">
        <v>2</v>
      </c>
      <c r="BS123" s="7">
        <v>2</v>
      </c>
    </row>
    <row r="124" spans="1:71">
      <c r="A124" s="6" t="s">
        <v>238</v>
      </c>
      <c r="B124" s="10" t="s">
        <v>189</v>
      </c>
      <c r="C124" s="11">
        <v>103</v>
      </c>
      <c r="D124" s="12">
        <v>2</v>
      </c>
      <c r="E124" s="12">
        <v>20</v>
      </c>
      <c r="F124" s="13">
        <v>41571</v>
      </c>
      <c r="G124" s="14" t="s">
        <v>190</v>
      </c>
      <c r="H124" s="14" t="s">
        <v>289</v>
      </c>
      <c r="I124" s="12">
        <v>79</v>
      </c>
      <c r="J124" s="12">
        <v>100</v>
      </c>
      <c r="K124" s="7">
        <v>1</v>
      </c>
      <c r="L124" s="36">
        <f>I124/J124</f>
        <v>0.79</v>
      </c>
      <c r="M124" s="10">
        <v>7</v>
      </c>
      <c r="N124" s="10">
        <v>2</v>
      </c>
      <c r="O124" s="12">
        <v>76</v>
      </c>
      <c r="P124" s="12">
        <v>1</v>
      </c>
      <c r="Q124" s="12">
        <v>78</v>
      </c>
      <c r="R124" s="7">
        <f>O124-Q124</f>
        <v>-2</v>
      </c>
      <c r="S124" s="12">
        <v>4</v>
      </c>
      <c r="T124" s="12">
        <v>4</v>
      </c>
      <c r="U124" s="12">
        <v>4</v>
      </c>
      <c r="V124" s="12">
        <v>1</v>
      </c>
      <c r="W124" s="12">
        <v>3</v>
      </c>
      <c r="X124" s="12">
        <v>4</v>
      </c>
      <c r="Y124" s="12">
        <v>4</v>
      </c>
      <c r="Z124" s="12">
        <v>3</v>
      </c>
      <c r="AA124" s="12">
        <v>2</v>
      </c>
      <c r="AB124" s="12">
        <v>4</v>
      </c>
      <c r="AC124" s="12">
        <v>3</v>
      </c>
      <c r="AD124" s="12">
        <v>3</v>
      </c>
      <c r="AE124" s="12">
        <v>3</v>
      </c>
      <c r="AF124" s="12">
        <v>3</v>
      </c>
      <c r="AG124" s="12">
        <v>4</v>
      </c>
      <c r="AH124" s="12">
        <v>3</v>
      </c>
      <c r="AI124" s="12">
        <v>4</v>
      </c>
      <c r="AJ124" s="12">
        <v>4</v>
      </c>
      <c r="AK124" s="12">
        <v>5</v>
      </c>
      <c r="AL124" s="12">
        <v>3</v>
      </c>
      <c r="AM124" s="12">
        <v>2</v>
      </c>
      <c r="AN124" s="12">
        <v>4</v>
      </c>
      <c r="AO124" s="12">
        <v>4</v>
      </c>
      <c r="AP124" s="12">
        <v>1</v>
      </c>
      <c r="AQ124" s="12">
        <v>2</v>
      </c>
      <c r="AR124" s="12">
        <v>4</v>
      </c>
      <c r="AS124" s="12">
        <v>2</v>
      </c>
      <c r="AT124" s="12">
        <v>2</v>
      </c>
      <c r="AU124" s="12">
        <v>2</v>
      </c>
      <c r="AV124" s="12">
        <v>3</v>
      </c>
      <c r="AW124" s="12">
        <v>3</v>
      </c>
      <c r="AX124" s="12">
        <v>3</v>
      </c>
      <c r="AY124" s="12">
        <v>4</v>
      </c>
      <c r="AZ124" s="34">
        <f>AVERAGE(AH124,AI124,AT124,AV124)</f>
        <v>3</v>
      </c>
      <c r="BA124" s="34">
        <f>AVERAGE(AJ124,AM124,AN124,AW124)</f>
        <v>3.25</v>
      </c>
      <c r="BB124" s="34">
        <f>AVERAGE(AK124,AP124,AR124,AX124)</f>
        <v>3.25</v>
      </c>
      <c r="BC124" s="34">
        <f>AVERAGE(AL124,AO124,AQ124,AS124,AY124)</f>
        <v>3</v>
      </c>
      <c r="BD124" s="34">
        <f>AVERAGE(AZ:AZ)</f>
        <v>3.41</v>
      </c>
      <c r="BE124" s="34">
        <f>AVERAGE(BA:BA)</f>
        <v>2.4966666666666666</v>
      </c>
      <c r="BF124" s="34">
        <f>AVERAGE(BB:BB)</f>
        <v>3.0133333333333332</v>
      </c>
      <c r="BG124" s="34">
        <f>AVERAGE(BC:BC)</f>
        <v>2.4390000000000009</v>
      </c>
      <c r="BH124" s="36">
        <f>STDEVP(AZ:AZ)</f>
        <v>0.731596427911819</v>
      </c>
      <c r="BI124" s="36">
        <f>STDEVP(BA:BA)</f>
        <v>0.82208407247812687</v>
      </c>
      <c r="BJ124" s="36">
        <f>STDEVP(BB:BB)</f>
        <v>0.87501746014325654</v>
      </c>
      <c r="BK124" s="36">
        <f>STDEVP(BC:BC)</f>
        <v>0.68134352569023027</v>
      </c>
      <c r="BL124" s="36">
        <f>(AZ124-BD124)/BH124</f>
        <v>-0.56041826389209537</v>
      </c>
      <c r="BM124" s="36">
        <f>(BA124-BE124)/BI124</f>
        <v>0.91637018469710996</v>
      </c>
      <c r="BN124" s="36">
        <f>(BB124-BF124)/BJ124</f>
        <v>0.27047079338042018</v>
      </c>
      <c r="BO124" s="36">
        <f>(BC124-BG124)/BK124</f>
        <v>0.82337320139893011</v>
      </c>
      <c r="BP124" s="7">
        <v>2</v>
      </c>
      <c r="BQ124" s="7">
        <v>2</v>
      </c>
      <c r="BR124" s="7">
        <v>2</v>
      </c>
      <c r="BS124" s="7">
        <v>2</v>
      </c>
    </row>
    <row r="125" spans="1:71">
      <c r="A125" s="6" t="s">
        <v>238</v>
      </c>
      <c r="B125" s="10" t="s">
        <v>200</v>
      </c>
      <c r="C125" s="11">
        <v>110</v>
      </c>
      <c r="D125" s="12">
        <v>2</v>
      </c>
      <c r="E125" s="12">
        <v>19</v>
      </c>
      <c r="F125" s="13">
        <v>41571</v>
      </c>
      <c r="G125" s="14" t="s">
        <v>86</v>
      </c>
      <c r="H125" s="14" t="s">
        <v>297</v>
      </c>
      <c r="I125" s="12">
        <v>84</v>
      </c>
      <c r="J125" s="12">
        <v>100</v>
      </c>
      <c r="K125" s="7">
        <v>1</v>
      </c>
      <c r="L125" s="36">
        <f>I125/J125</f>
        <v>0.84</v>
      </c>
      <c r="M125" s="10">
        <v>8</v>
      </c>
      <c r="N125" s="10">
        <v>2</v>
      </c>
      <c r="O125" s="12">
        <v>49</v>
      </c>
      <c r="P125" s="12">
        <v>1</v>
      </c>
      <c r="Q125" s="12">
        <v>51</v>
      </c>
      <c r="R125" s="7">
        <f>O125-Q125</f>
        <v>-2</v>
      </c>
      <c r="S125" s="12">
        <v>4</v>
      </c>
      <c r="T125" s="12">
        <v>5</v>
      </c>
      <c r="U125" s="12">
        <v>5</v>
      </c>
      <c r="V125" s="12">
        <v>2</v>
      </c>
      <c r="W125" s="12">
        <v>2</v>
      </c>
      <c r="X125" s="12">
        <v>4</v>
      </c>
      <c r="Y125" s="12">
        <v>4</v>
      </c>
      <c r="Z125" s="12">
        <v>3</v>
      </c>
      <c r="AA125" s="12">
        <v>3</v>
      </c>
      <c r="AB125" s="12">
        <v>4</v>
      </c>
      <c r="AC125" s="12">
        <v>4</v>
      </c>
      <c r="AD125" s="12">
        <v>2</v>
      </c>
      <c r="AE125" s="12">
        <v>4</v>
      </c>
      <c r="AF125" s="12">
        <v>5</v>
      </c>
      <c r="AG125" s="12">
        <v>4</v>
      </c>
      <c r="AH125" s="12">
        <v>4</v>
      </c>
      <c r="AI125" s="12">
        <v>4</v>
      </c>
      <c r="AJ125" s="12">
        <v>5</v>
      </c>
      <c r="AK125" s="12">
        <v>2</v>
      </c>
      <c r="AL125" s="12">
        <v>2</v>
      </c>
      <c r="AM125" s="12">
        <v>4</v>
      </c>
      <c r="AN125" s="12">
        <v>5</v>
      </c>
      <c r="AO125" s="12">
        <v>3</v>
      </c>
      <c r="AP125" s="12">
        <v>1</v>
      </c>
      <c r="AQ125" s="12">
        <v>1</v>
      </c>
      <c r="AR125" s="12">
        <v>2</v>
      </c>
      <c r="AS125" s="12">
        <v>5</v>
      </c>
      <c r="AT125" s="12">
        <v>2</v>
      </c>
      <c r="AU125" s="12">
        <v>2</v>
      </c>
      <c r="AV125" s="12">
        <v>5</v>
      </c>
      <c r="AW125" s="12">
        <v>5</v>
      </c>
      <c r="AX125" s="12">
        <v>1</v>
      </c>
      <c r="AY125" s="12">
        <v>4</v>
      </c>
      <c r="AZ125" s="34">
        <f>AVERAGE(AH125,AI125,AT125,AV125)</f>
        <v>3.75</v>
      </c>
      <c r="BA125" s="34">
        <f>AVERAGE(AJ125,AM125,AN125,AW125)</f>
        <v>4.75</v>
      </c>
      <c r="BB125" s="34">
        <f>AVERAGE(AK125,AP125,AR125,AX125)</f>
        <v>1.5</v>
      </c>
      <c r="BC125" s="34">
        <f>AVERAGE(AL125,AO125,AQ125,AS125,AY125)</f>
        <v>3</v>
      </c>
      <c r="BD125" s="34">
        <f>AVERAGE(AZ:AZ)</f>
        <v>3.41</v>
      </c>
      <c r="BE125" s="34">
        <f>AVERAGE(BA:BA)</f>
        <v>2.4966666666666666</v>
      </c>
      <c r="BF125" s="34">
        <f>AVERAGE(BB:BB)</f>
        <v>3.0133333333333332</v>
      </c>
      <c r="BG125" s="34">
        <f>AVERAGE(BC:BC)</f>
        <v>2.4390000000000009</v>
      </c>
      <c r="BH125" s="36">
        <f>STDEVP(AZ:AZ)</f>
        <v>0.731596427911819</v>
      </c>
      <c r="BI125" s="36">
        <f>STDEVP(BA:BA)</f>
        <v>0.82208407247812687</v>
      </c>
      <c r="BJ125" s="36">
        <f>STDEVP(BB:BB)</f>
        <v>0.87501746014325654</v>
      </c>
      <c r="BK125" s="36">
        <f>STDEVP(BC:BC)</f>
        <v>0.68134352569023027</v>
      </c>
      <c r="BL125" s="36">
        <f>(AZ125-BD125)/BH125</f>
        <v>0.46473709688612758</v>
      </c>
      <c r="BM125" s="36">
        <f>(BA125-BE125)/BI125</f>
        <v>2.7410010834302931</v>
      </c>
      <c r="BN125" s="36">
        <f>(BB125-BF125)/BJ125</f>
        <v>-1.729489298517052</v>
      </c>
      <c r="BO125" s="36">
        <f>(BC125-BG125)/BK125</f>
        <v>0.82337320139893011</v>
      </c>
      <c r="BP125" s="7">
        <v>2</v>
      </c>
      <c r="BQ125" s="7">
        <v>3</v>
      </c>
      <c r="BR125" s="7">
        <v>1</v>
      </c>
      <c r="BS125" s="7">
        <v>2</v>
      </c>
    </row>
    <row r="126" spans="1:71">
      <c r="A126" s="6" t="s">
        <v>238</v>
      </c>
      <c r="B126" s="10" t="s">
        <v>177</v>
      </c>
      <c r="C126" s="11">
        <v>95</v>
      </c>
      <c r="D126" s="12">
        <v>2</v>
      </c>
      <c r="E126" s="12">
        <v>19</v>
      </c>
      <c r="F126" s="13">
        <v>41571</v>
      </c>
      <c r="G126" s="14" t="s">
        <v>178</v>
      </c>
      <c r="H126" s="9" t="s">
        <v>298</v>
      </c>
      <c r="I126" s="12">
        <v>77</v>
      </c>
      <c r="J126" s="12">
        <v>100</v>
      </c>
      <c r="K126" s="7">
        <v>1</v>
      </c>
      <c r="L126" s="36">
        <f>I126/J126</f>
        <v>0.77</v>
      </c>
      <c r="M126" s="10">
        <v>7</v>
      </c>
      <c r="N126" s="10">
        <v>2</v>
      </c>
      <c r="O126" s="12">
        <v>74</v>
      </c>
      <c r="P126" s="12">
        <v>1</v>
      </c>
      <c r="Q126" s="12">
        <v>77</v>
      </c>
      <c r="R126" s="7">
        <f>O126-Q126</f>
        <v>-3</v>
      </c>
      <c r="S126" s="12">
        <v>3</v>
      </c>
      <c r="T126" s="12">
        <v>4</v>
      </c>
      <c r="U126" s="12">
        <v>5</v>
      </c>
      <c r="V126" s="12">
        <v>2</v>
      </c>
      <c r="W126" s="12">
        <v>1</v>
      </c>
      <c r="X126" s="12">
        <v>4</v>
      </c>
      <c r="Y126" s="12">
        <v>4</v>
      </c>
      <c r="Z126" s="12">
        <v>5</v>
      </c>
      <c r="AA126" s="12">
        <v>3</v>
      </c>
      <c r="AB126" s="12">
        <v>3</v>
      </c>
      <c r="AC126" s="12">
        <v>5</v>
      </c>
      <c r="AD126" s="12">
        <v>4</v>
      </c>
      <c r="AE126" s="12">
        <v>3</v>
      </c>
      <c r="AF126" s="12">
        <v>4</v>
      </c>
      <c r="AG126" s="12">
        <v>3</v>
      </c>
      <c r="AH126" s="12">
        <v>4</v>
      </c>
      <c r="AI126" s="12">
        <v>3</v>
      </c>
      <c r="AJ126" s="12">
        <v>1</v>
      </c>
      <c r="AK126" s="12">
        <v>3</v>
      </c>
      <c r="AL126" s="12">
        <v>3</v>
      </c>
      <c r="AM126" s="12">
        <v>4</v>
      </c>
      <c r="AN126" s="12">
        <v>4</v>
      </c>
      <c r="AO126" s="12">
        <v>4</v>
      </c>
      <c r="AP126" s="12">
        <v>4</v>
      </c>
      <c r="AQ126" s="12">
        <v>2</v>
      </c>
      <c r="AR126" s="12">
        <v>4</v>
      </c>
      <c r="AS126" s="12">
        <v>1</v>
      </c>
      <c r="AT126" s="12">
        <v>2</v>
      </c>
      <c r="AU126" s="12">
        <v>2</v>
      </c>
      <c r="AV126" s="12">
        <v>3</v>
      </c>
      <c r="AW126" s="12">
        <v>3</v>
      </c>
      <c r="AX126" s="12">
        <v>4</v>
      </c>
      <c r="AY126" s="12">
        <v>5</v>
      </c>
      <c r="AZ126" s="34">
        <f>AVERAGE(AH126,AI126,AT126,AV126)</f>
        <v>3</v>
      </c>
      <c r="BA126" s="34">
        <f>AVERAGE(AJ126,AM126,AN126,AW126)</f>
        <v>3</v>
      </c>
      <c r="BB126" s="34">
        <f>AVERAGE(AK126,AP126,AR126,AX126)</f>
        <v>3.75</v>
      </c>
      <c r="BC126" s="34">
        <f>AVERAGE(AL126,AO126,AQ126,AS126,AY126)</f>
        <v>3</v>
      </c>
      <c r="BD126" s="34">
        <f>AVERAGE(AZ:AZ)</f>
        <v>3.41</v>
      </c>
      <c r="BE126" s="34">
        <f>AVERAGE(BA:BA)</f>
        <v>2.4966666666666666</v>
      </c>
      <c r="BF126" s="34">
        <f>AVERAGE(BB:BB)</f>
        <v>3.0133333333333332</v>
      </c>
      <c r="BG126" s="34">
        <f>AVERAGE(BC:BC)</f>
        <v>2.4390000000000009</v>
      </c>
      <c r="BH126" s="36">
        <f>STDEVP(AZ:AZ)</f>
        <v>0.731596427911819</v>
      </c>
      <c r="BI126" s="36">
        <f>STDEVP(BA:BA)</f>
        <v>0.82208407247812687</v>
      </c>
      <c r="BJ126" s="36">
        <f>STDEVP(BB:BB)</f>
        <v>0.87501746014325654</v>
      </c>
      <c r="BK126" s="36">
        <f>STDEVP(BC:BC)</f>
        <v>0.68134352569023027</v>
      </c>
      <c r="BL126" s="36">
        <f>(AZ126-BD126)/BH126</f>
        <v>-0.56041826389209537</v>
      </c>
      <c r="BM126" s="36">
        <f>(BA126-BE126)/BI126</f>
        <v>0.61226503490824602</v>
      </c>
      <c r="BN126" s="36">
        <f>(BB126-BF126)/BJ126</f>
        <v>0.84188796249398368</v>
      </c>
      <c r="BO126" s="36">
        <f>(BC126-BG126)/BK126</f>
        <v>0.82337320139893011</v>
      </c>
      <c r="BP126" s="7">
        <v>2</v>
      </c>
      <c r="BQ126" s="7">
        <v>2</v>
      </c>
      <c r="BR126" s="7">
        <v>2</v>
      </c>
      <c r="BS126" s="7">
        <v>2</v>
      </c>
    </row>
    <row r="127" spans="1:71">
      <c r="A127" s="6" t="s">
        <v>238</v>
      </c>
      <c r="B127" s="10" t="s">
        <v>179</v>
      </c>
      <c r="C127" s="11">
        <v>96</v>
      </c>
      <c r="D127" s="12">
        <v>2</v>
      </c>
      <c r="E127" s="12">
        <v>18</v>
      </c>
      <c r="F127" s="13">
        <v>41571</v>
      </c>
      <c r="G127" s="14" t="s">
        <v>180</v>
      </c>
      <c r="H127" s="14" t="s">
        <v>297</v>
      </c>
      <c r="I127" s="12">
        <v>65</v>
      </c>
      <c r="J127" s="12">
        <v>100</v>
      </c>
      <c r="K127" s="7">
        <v>1</v>
      </c>
      <c r="L127" s="36">
        <f>I127/J127</f>
        <v>0.65</v>
      </c>
      <c r="M127" s="10">
        <v>6</v>
      </c>
      <c r="N127" s="10">
        <v>1</v>
      </c>
      <c r="O127" s="12">
        <v>84</v>
      </c>
      <c r="P127" s="12">
        <v>2</v>
      </c>
      <c r="Q127" s="12">
        <v>88</v>
      </c>
      <c r="R127" s="7">
        <f>O127-Q127</f>
        <v>-4</v>
      </c>
      <c r="S127" s="12">
        <v>4</v>
      </c>
      <c r="T127" s="12">
        <v>4</v>
      </c>
      <c r="U127" s="12">
        <v>3</v>
      </c>
      <c r="V127" s="12">
        <v>1</v>
      </c>
      <c r="W127" s="12">
        <v>5</v>
      </c>
      <c r="X127" s="12">
        <v>4</v>
      </c>
      <c r="Y127" s="12">
        <v>4</v>
      </c>
      <c r="Z127" s="12">
        <v>4</v>
      </c>
      <c r="AA127" s="12">
        <v>3</v>
      </c>
      <c r="AB127" s="12">
        <v>4</v>
      </c>
      <c r="AC127" s="12">
        <v>1</v>
      </c>
      <c r="AD127" s="12">
        <v>4</v>
      </c>
      <c r="AE127" s="12">
        <v>3</v>
      </c>
      <c r="AF127" s="12">
        <v>3</v>
      </c>
      <c r="AG127" s="12">
        <v>3</v>
      </c>
      <c r="AH127" s="12">
        <v>3</v>
      </c>
      <c r="AI127" s="12">
        <v>5</v>
      </c>
      <c r="AJ127" s="12">
        <v>2</v>
      </c>
      <c r="AK127" s="12">
        <v>4</v>
      </c>
      <c r="AL127" s="12">
        <v>3</v>
      </c>
      <c r="AM127" s="12">
        <v>4</v>
      </c>
      <c r="AN127" s="12">
        <v>2</v>
      </c>
      <c r="AO127" s="12">
        <v>3</v>
      </c>
      <c r="AP127" s="12">
        <v>5</v>
      </c>
      <c r="AQ127" s="12">
        <v>2</v>
      </c>
      <c r="AR127" s="12">
        <v>4</v>
      </c>
      <c r="AS127" s="12">
        <v>2</v>
      </c>
      <c r="AT127" s="12">
        <v>3</v>
      </c>
      <c r="AU127" s="12">
        <v>1</v>
      </c>
      <c r="AV127" s="12">
        <v>2</v>
      </c>
      <c r="AW127" s="12">
        <v>2</v>
      </c>
      <c r="AX127" s="12">
        <v>4</v>
      </c>
      <c r="AY127" s="12">
        <v>5</v>
      </c>
      <c r="AZ127" s="34">
        <f>AVERAGE(AH127,AI127,AT127,AV127)</f>
        <v>3.25</v>
      </c>
      <c r="BA127" s="34">
        <f>AVERAGE(AJ127,AM127,AN127,AW127)</f>
        <v>2.5</v>
      </c>
      <c r="BB127" s="34">
        <f>AVERAGE(AK127,AP127,AR127,AX127)</f>
        <v>4.25</v>
      </c>
      <c r="BC127" s="34">
        <f>AVERAGE(AL127,AO127,AQ127,AS127,AY127)</f>
        <v>3</v>
      </c>
      <c r="BD127" s="34">
        <f>AVERAGE(AZ:AZ)</f>
        <v>3.41</v>
      </c>
      <c r="BE127" s="34">
        <f>AVERAGE(BA:BA)</f>
        <v>2.4966666666666666</v>
      </c>
      <c r="BF127" s="34">
        <f>AVERAGE(BB:BB)</f>
        <v>3.0133333333333332</v>
      </c>
      <c r="BG127" s="34">
        <f>AVERAGE(BC:BC)</f>
        <v>2.4390000000000009</v>
      </c>
      <c r="BH127" s="36">
        <f>STDEVP(AZ:AZ)</f>
        <v>0.731596427911819</v>
      </c>
      <c r="BI127" s="36">
        <f>STDEVP(BA:BA)</f>
        <v>0.82208407247812687</v>
      </c>
      <c r="BJ127" s="36">
        <f>STDEVP(BB:BB)</f>
        <v>0.87501746014325654</v>
      </c>
      <c r="BK127" s="36">
        <f>STDEVP(BC:BC)</f>
        <v>0.68134352569023027</v>
      </c>
      <c r="BL127" s="36">
        <f>(AZ127-BD127)/BH127</f>
        <v>-0.21869981029935442</v>
      </c>
      <c r="BM127" s="36">
        <f>(BA127-BE127)/BI127</f>
        <v>4.0547353305182788E-3</v>
      </c>
      <c r="BN127" s="36">
        <f>(BB127-BF127)/BJ127</f>
        <v>1.4133051316075471</v>
      </c>
      <c r="BO127" s="36">
        <f>(BC127-BG127)/BK127</f>
        <v>0.82337320139893011</v>
      </c>
      <c r="BP127" s="7">
        <v>2</v>
      </c>
      <c r="BQ127" s="7">
        <v>2</v>
      </c>
      <c r="BR127" s="7">
        <v>3</v>
      </c>
      <c r="BS127" s="7">
        <v>2</v>
      </c>
    </row>
    <row r="128" spans="1:71">
      <c r="A128" s="6" t="s">
        <v>237</v>
      </c>
      <c r="B128" s="7" t="s">
        <v>299</v>
      </c>
      <c r="C128" s="7">
        <v>26</v>
      </c>
      <c r="D128" s="7">
        <v>2</v>
      </c>
      <c r="E128" s="7">
        <v>19</v>
      </c>
      <c r="F128" s="8">
        <v>41564</v>
      </c>
      <c r="G128" s="9" t="s">
        <v>29</v>
      </c>
      <c r="H128" s="9" t="s">
        <v>283</v>
      </c>
      <c r="I128" s="7">
        <v>63</v>
      </c>
      <c r="J128" s="7">
        <v>90</v>
      </c>
      <c r="K128" s="7">
        <v>0</v>
      </c>
      <c r="L128" s="36">
        <f>I128/J128</f>
        <v>0.7</v>
      </c>
      <c r="M128" s="10">
        <v>7</v>
      </c>
      <c r="N128" s="10">
        <v>1</v>
      </c>
      <c r="O128" s="7">
        <v>78</v>
      </c>
      <c r="P128" s="12">
        <v>2</v>
      </c>
      <c r="Q128" s="7">
        <v>82</v>
      </c>
      <c r="R128" s="7">
        <f>O128-Q128</f>
        <v>-4</v>
      </c>
      <c r="S128" s="7">
        <v>3</v>
      </c>
      <c r="T128" s="7">
        <v>4</v>
      </c>
      <c r="U128" s="7">
        <v>2</v>
      </c>
      <c r="V128" s="7">
        <v>1</v>
      </c>
      <c r="W128" s="7">
        <v>5</v>
      </c>
      <c r="X128" s="7">
        <v>3</v>
      </c>
      <c r="Y128" s="7">
        <v>3</v>
      </c>
      <c r="Z128" s="7">
        <v>4</v>
      </c>
      <c r="AA128" s="7">
        <v>4</v>
      </c>
      <c r="AB128" s="7">
        <v>4</v>
      </c>
      <c r="AC128" s="7">
        <v>2</v>
      </c>
      <c r="AD128" s="7">
        <v>5</v>
      </c>
      <c r="AE128" s="7">
        <v>5</v>
      </c>
      <c r="AF128" s="7">
        <v>2</v>
      </c>
      <c r="AG128" s="7">
        <v>4</v>
      </c>
      <c r="AH128" s="7">
        <v>4</v>
      </c>
      <c r="AI128" s="7">
        <v>4</v>
      </c>
      <c r="AJ128" s="7">
        <v>1</v>
      </c>
      <c r="AK128" s="7">
        <v>3</v>
      </c>
      <c r="AL128" s="7">
        <v>4</v>
      </c>
      <c r="AM128" s="7">
        <v>2</v>
      </c>
      <c r="AN128" s="7">
        <v>2</v>
      </c>
      <c r="AO128" s="7">
        <v>3</v>
      </c>
      <c r="AP128" s="7">
        <v>4</v>
      </c>
      <c r="AQ128" s="7">
        <v>1</v>
      </c>
      <c r="AR128" s="7">
        <v>1</v>
      </c>
      <c r="AS128" s="7">
        <v>2</v>
      </c>
      <c r="AT128" s="7">
        <v>3</v>
      </c>
      <c r="AU128" s="7">
        <v>1</v>
      </c>
      <c r="AV128" s="7">
        <v>2</v>
      </c>
      <c r="AW128" s="7">
        <v>2</v>
      </c>
      <c r="AX128" s="7">
        <v>4</v>
      </c>
      <c r="AY128" s="7">
        <v>5</v>
      </c>
      <c r="AZ128" s="34">
        <f>AVERAGE(AH128,AI128,AT128,AV128)</f>
        <v>3.25</v>
      </c>
      <c r="BA128" s="34">
        <f>AVERAGE(AJ128,AM128,AN128,AW128)</f>
        <v>1.75</v>
      </c>
      <c r="BB128" s="34">
        <f>AVERAGE(AK128,AP128,AR128,AX128)</f>
        <v>3</v>
      </c>
      <c r="BC128" s="34">
        <f>AVERAGE(AL128,AO128,AQ128,AS128,AY128)</f>
        <v>3</v>
      </c>
      <c r="BD128" s="34">
        <f>AVERAGE(AZ:AZ)</f>
        <v>3.41</v>
      </c>
      <c r="BE128" s="34">
        <f>AVERAGE(BA:BA)</f>
        <v>2.4966666666666666</v>
      </c>
      <c r="BF128" s="34">
        <f>AVERAGE(BB:BB)</f>
        <v>3.0133333333333332</v>
      </c>
      <c r="BG128" s="34">
        <f>AVERAGE(BC:BC)</f>
        <v>2.4390000000000009</v>
      </c>
      <c r="BH128" s="36">
        <f>STDEVP(AZ:AZ)</f>
        <v>0.731596427911819</v>
      </c>
      <c r="BI128" s="36">
        <f>STDEVP(BA:BA)</f>
        <v>0.82208407247812687</v>
      </c>
      <c r="BJ128" s="36">
        <f>STDEVP(BB:BB)</f>
        <v>0.87501746014325654</v>
      </c>
      <c r="BK128" s="36">
        <f>STDEVP(BC:BC)</f>
        <v>0.68134352569023027</v>
      </c>
      <c r="BL128" s="36">
        <f>(AZ128-BD128)/BH128</f>
        <v>-0.21869981029935442</v>
      </c>
      <c r="BM128" s="36">
        <f>(BA128-BE128)/BI128</f>
        <v>-0.90826071403607334</v>
      </c>
      <c r="BN128" s="36">
        <f>(BB128-BF128)/BJ128</f>
        <v>-1.5237791176361537E-2</v>
      </c>
      <c r="BO128" s="36">
        <f>(BC128-BG128)/BK128</f>
        <v>0.82337320139893011</v>
      </c>
      <c r="BP128" s="7">
        <v>2</v>
      </c>
      <c r="BQ128" s="7">
        <v>2</v>
      </c>
      <c r="BR128" s="7">
        <v>2</v>
      </c>
      <c r="BS128" s="7">
        <v>2</v>
      </c>
    </row>
    <row r="129" spans="1:71">
      <c r="A129" s="6" t="s">
        <v>237</v>
      </c>
      <c r="B129" s="7" t="s">
        <v>299</v>
      </c>
      <c r="C129" s="7">
        <v>203</v>
      </c>
      <c r="D129" s="7">
        <v>2</v>
      </c>
      <c r="E129" s="7">
        <v>19</v>
      </c>
      <c r="F129" s="8">
        <v>41564</v>
      </c>
      <c r="G129" s="9" t="s">
        <v>29</v>
      </c>
      <c r="H129" s="9" t="s">
        <v>283</v>
      </c>
      <c r="I129" s="7">
        <v>63</v>
      </c>
      <c r="J129" s="7">
        <v>90</v>
      </c>
      <c r="K129" s="7">
        <v>0</v>
      </c>
      <c r="L129" s="36">
        <f>I129/J129</f>
        <v>0.7</v>
      </c>
      <c r="M129" s="10">
        <v>7</v>
      </c>
      <c r="N129" s="10">
        <v>1</v>
      </c>
      <c r="O129" s="7">
        <v>78</v>
      </c>
      <c r="P129" s="12">
        <v>2</v>
      </c>
      <c r="Q129" s="7">
        <v>82</v>
      </c>
      <c r="R129" s="7">
        <f>O129-Q129</f>
        <v>-4</v>
      </c>
      <c r="S129" s="7">
        <v>3</v>
      </c>
      <c r="T129" s="7">
        <v>4</v>
      </c>
      <c r="U129" s="7">
        <v>2</v>
      </c>
      <c r="V129" s="7">
        <v>1</v>
      </c>
      <c r="W129" s="7">
        <v>5</v>
      </c>
      <c r="X129" s="7">
        <v>3</v>
      </c>
      <c r="Y129" s="7">
        <v>3</v>
      </c>
      <c r="Z129" s="7">
        <v>4</v>
      </c>
      <c r="AA129" s="7">
        <v>4</v>
      </c>
      <c r="AB129" s="7">
        <v>4</v>
      </c>
      <c r="AC129" s="7">
        <v>2</v>
      </c>
      <c r="AD129" s="7">
        <v>5</v>
      </c>
      <c r="AE129" s="7">
        <v>5</v>
      </c>
      <c r="AF129" s="7">
        <v>2</v>
      </c>
      <c r="AG129" s="7">
        <v>4</v>
      </c>
      <c r="AH129" s="7">
        <v>4</v>
      </c>
      <c r="AI129" s="7">
        <v>4</v>
      </c>
      <c r="AJ129" s="7">
        <v>1</v>
      </c>
      <c r="AK129" s="7">
        <v>3</v>
      </c>
      <c r="AL129" s="7">
        <v>4</v>
      </c>
      <c r="AM129" s="7">
        <v>2</v>
      </c>
      <c r="AN129" s="7">
        <v>2</v>
      </c>
      <c r="AO129" s="7">
        <v>3</v>
      </c>
      <c r="AP129" s="7">
        <v>4</v>
      </c>
      <c r="AQ129" s="7">
        <v>1</v>
      </c>
      <c r="AR129" s="7">
        <v>1</v>
      </c>
      <c r="AS129" s="7">
        <v>2</v>
      </c>
      <c r="AT129" s="7">
        <v>3</v>
      </c>
      <c r="AU129" s="7">
        <v>1</v>
      </c>
      <c r="AV129" s="7">
        <v>2</v>
      </c>
      <c r="AW129" s="7">
        <v>2</v>
      </c>
      <c r="AX129" s="7">
        <v>4</v>
      </c>
      <c r="AY129" s="7">
        <v>5</v>
      </c>
      <c r="AZ129" s="34">
        <f>AVERAGE(AH129,AI129,AT129,AV129)</f>
        <v>3.25</v>
      </c>
      <c r="BA129" s="34">
        <f>AVERAGE(AJ129,AM129,AN129,AW129)</f>
        <v>1.75</v>
      </c>
      <c r="BB129" s="34">
        <f>AVERAGE(AK129,AP129,AR129,AX129)</f>
        <v>3</v>
      </c>
      <c r="BC129" s="34">
        <f>AVERAGE(AL129,AO129,AQ129,AS129,AY129)</f>
        <v>3</v>
      </c>
      <c r="BD129" s="34">
        <f>AVERAGE(AZ:AZ)</f>
        <v>3.41</v>
      </c>
      <c r="BE129" s="34">
        <f>AVERAGE(BA:BA)</f>
        <v>2.4966666666666666</v>
      </c>
      <c r="BF129" s="34">
        <f>AVERAGE(BB:BB)</f>
        <v>3.0133333333333332</v>
      </c>
      <c r="BG129" s="34">
        <f>AVERAGE(BC:BC)</f>
        <v>2.4390000000000009</v>
      </c>
      <c r="BH129" s="36">
        <f>STDEVP(AZ:AZ)</f>
        <v>0.731596427911819</v>
      </c>
      <c r="BI129" s="36">
        <f>STDEVP(BA:BA)</f>
        <v>0.82208407247812687</v>
      </c>
      <c r="BJ129" s="36">
        <f>STDEVP(BB:BB)</f>
        <v>0.87501746014325654</v>
      </c>
      <c r="BK129" s="36">
        <f>STDEVP(BC:BC)</f>
        <v>0.68134352569023027</v>
      </c>
      <c r="BL129" s="36">
        <f>(AZ129-BD129)/BH129</f>
        <v>-0.21869981029935442</v>
      </c>
      <c r="BM129" s="36">
        <f>(BA129-BE129)/BI129</f>
        <v>-0.90826071403607334</v>
      </c>
      <c r="BN129" s="36">
        <f>(BB129-BF129)/BJ129</f>
        <v>-1.5237791176361537E-2</v>
      </c>
      <c r="BO129" s="36">
        <f>(BC129-BG129)/BK129</f>
        <v>0.82337320139893011</v>
      </c>
      <c r="BP129" s="7">
        <v>2</v>
      </c>
      <c r="BQ129" s="7">
        <v>2</v>
      </c>
      <c r="BR129" s="7">
        <v>2</v>
      </c>
      <c r="BS129" s="7">
        <v>2</v>
      </c>
    </row>
    <row r="130" spans="1:71">
      <c r="A130" s="6" t="s">
        <v>237</v>
      </c>
      <c r="B130" s="7" t="s">
        <v>147</v>
      </c>
      <c r="C130" s="7">
        <v>70</v>
      </c>
      <c r="D130" s="7">
        <v>2</v>
      </c>
      <c r="E130" s="7">
        <v>19</v>
      </c>
      <c r="F130" s="8">
        <v>41564</v>
      </c>
      <c r="G130" s="9" t="s">
        <v>148</v>
      </c>
      <c r="H130" s="9" t="s">
        <v>297</v>
      </c>
      <c r="I130" s="7">
        <v>72</v>
      </c>
      <c r="J130" s="7">
        <v>100</v>
      </c>
      <c r="K130" s="7">
        <v>1</v>
      </c>
      <c r="L130" s="36">
        <f>I130/J130</f>
        <v>0.72</v>
      </c>
      <c r="M130" s="10">
        <v>7</v>
      </c>
      <c r="N130" s="10">
        <v>1</v>
      </c>
      <c r="O130" s="7">
        <v>93</v>
      </c>
      <c r="P130" s="12">
        <v>2</v>
      </c>
      <c r="S130" s="7">
        <v>3</v>
      </c>
      <c r="T130" s="7">
        <v>4</v>
      </c>
      <c r="U130" s="7">
        <v>3</v>
      </c>
      <c r="V130" s="7">
        <v>2</v>
      </c>
      <c r="W130" s="7">
        <v>3</v>
      </c>
      <c r="X130" s="7">
        <v>4</v>
      </c>
      <c r="Y130" s="7">
        <v>3</v>
      </c>
      <c r="Z130" s="7">
        <v>3</v>
      </c>
      <c r="AA130" s="7">
        <v>3</v>
      </c>
      <c r="AB130" s="7">
        <v>4</v>
      </c>
      <c r="AC130" s="7">
        <v>3</v>
      </c>
      <c r="AD130" s="7">
        <v>3</v>
      </c>
      <c r="AE130" s="7">
        <v>4</v>
      </c>
      <c r="AF130" s="7">
        <v>2</v>
      </c>
      <c r="AG130" s="7">
        <v>3</v>
      </c>
      <c r="AH130" s="7">
        <v>4</v>
      </c>
      <c r="AI130" s="7">
        <v>4</v>
      </c>
      <c r="AJ130" s="7">
        <v>3</v>
      </c>
      <c r="AK130" s="7">
        <v>4</v>
      </c>
      <c r="AL130" s="7">
        <v>3</v>
      </c>
      <c r="AM130" s="7">
        <v>3</v>
      </c>
      <c r="AN130" s="7">
        <v>5</v>
      </c>
      <c r="AO130" s="7">
        <v>3</v>
      </c>
      <c r="AP130" s="7">
        <v>3</v>
      </c>
      <c r="AQ130" s="7">
        <v>2</v>
      </c>
      <c r="AR130" s="7">
        <v>3</v>
      </c>
      <c r="AS130" s="7">
        <v>4</v>
      </c>
      <c r="AT130" s="7">
        <v>3</v>
      </c>
      <c r="AU130" s="7">
        <v>2</v>
      </c>
      <c r="AV130" s="7">
        <v>3</v>
      </c>
      <c r="AW130" s="7">
        <v>2</v>
      </c>
      <c r="AX130" s="7">
        <v>3</v>
      </c>
      <c r="AY130" s="7">
        <v>3</v>
      </c>
      <c r="AZ130" s="34">
        <f>AVERAGE(AH130,AI130,AT130,AV130)</f>
        <v>3.5</v>
      </c>
      <c r="BA130" s="34">
        <f>AVERAGE(AJ130,AM130,AN130,AW130)</f>
        <v>3.25</v>
      </c>
      <c r="BB130" s="34">
        <f>AVERAGE(AK130,AP130,AR130,AX130)</f>
        <v>3.25</v>
      </c>
      <c r="BC130" s="34">
        <f>AVERAGE(AL130,AO130,AQ130,AS130,AY130)</f>
        <v>3</v>
      </c>
      <c r="BD130" s="34">
        <f>AVERAGE(AZ:AZ)</f>
        <v>3.41</v>
      </c>
      <c r="BE130" s="34">
        <f>AVERAGE(BA:BA)</f>
        <v>2.4966666666666666</v>
      </c>
      <c r="BF130" s="34">
        <f>AVERAGE(BB:BB)</f>
        <v>3.0133333333333332</v>
      </c>
      <c r="BG130" s="34">
        <f>AVERAGE(BC:BC)</f>
        <v>2.4390000000000009</v>
      </c>
      <c r="BH130" s="36">
        <f>STDEVP(AZ:AZ)</f>
        <v>0.731596427911819</v>
      </c>
      <c r="BI130" s="36">
        <f>STDEVP(BA:BA)</f>
        <v>0.82208407247812687</v>
      </c>
      <c r="BJ130" s="36">
        <f>STDEVP(BB:BB)</f>
        <v>0.87501746014325654</v>
      </c>
      <c r="BK130" s="36">
        <f>STDEVP(BC:BC)</f>
        <v>0.68134352569023027</v>
      </c>
      <c r="BL130" s="36">
        <f>(AZ130-BD130)/BH130</f>
        <v>0.12301864329338656</v>
      </c>
      <c r="BM130" s="36">
        <f>(BA130-BE130)/BI130</f>
        <v>0.91637018469710996</v>
      </c>
      <c r="BN130" s="36">
        <f>(BB130-BF130)/BJ130</f>
        <v>0.27047079338042018</v>
      </c>
      <c r="BO130" s="36">
        <f>(BC130-BG130)/BK130</f>
        <v>0.82337320139893011</v>
      </c>
      <c r="BP130" s="7">
        <v>2</v>
      </c>
      <c r="BQ130" s="7">
        <v>2</v>
      </c>
      <c r="BR130" s="7">
        <v>2</v>
      </c>
      <c r="BS130" s="7">
        <v>2</v>
      </c>
    </row>
    <row r="131" spans="1:71">
      <c r="A131" s="6" t="s">
        <v>238</v>
      </c>
      <c r="B131" s="10" t="s">
        <v>198</v>
      </c>
      <c r="C131" s="11">
        <v>109</v>
      </c>
      <c r="D131" s="12">
        <v>2</v>
      </c>
      <c r="E131" s="12">
        <v>19</v>
      </c>
      <c r="F131" s="13">
        <v>41571</v>
      </c>
      <c r="G131" s="14" t="s">
        <v>199</v>
      </c>
      <c r="H131" s="14" t="s">
        <v>283</v>
      </c>
      <c r="I131" s="12">
        <v>64</v>
      </c>
      <c r="J131" s="12">
        <v>100</v>
      </c>
      <c r="K131" s="7">
        <v>1</v>
      </c>
      <c r="L131" s="36">
        <f>I131/J131</f>
        <v>0.64</v>
      </c>
      <c r="M131" s="10">
        <v>6</v>
      </c>
      <c r="N131" s="10">
        <v>1</v>
      </c>
      <c r="O131" s="12">
        <v>86</v>
      </c>
      <c r="P131" s="12">
        <v>2</v>
      </c>
      <c r="Q131" s="12">
        <v>89</v>
      </c>
      <c r="R131" s="7">
        <f>O131-Q131</f>
        <v>-3</v>
      </c>
      <c r="S131" s="12">
        <v>4</v>
      </c>
      <c r="T131" s="12">
        <v>3</v>
      </c>
      <c r="U131" s="12">
        <v>3</v>
      </c>
      <c r="V131" s="12">
        <v>4</v>
      </c>
      <c r="W131" s="12">
        <v>4</v>
      </c>
      <c r="X131" s="12">
        <v>4</v>
      </c>
      <c r="Y131" s="12">
        <v>4</v>
      </c>
      <c r="Z131" s="12">
        <v>4</v>
      </c>
      <c r="AA131" s="12">
        <v>4</v>
      </c>
      <c r="AB131" s="12">
        <v>4</v>
      </c>
      <c r="AC131" s="12">
        <v>3</v>
      </c>
      <c r="AD131" s="12">
        <v>3</v>
      </c>
      <c r="AE131" s="12">
        <v>3</v>
      </c>
      <c r="AF131" s="12">
        <v>3</v>
      </c>
      <c r="AG131" s="12">
        <v>4</v>
      </c>
      <c r="AH131" s="12">
        <v>4</v>
      </c>
      <c r="AI131" s="12">
        <v>4</v>
      </c>
      <c r="AJ131" s="12">
        <v>3</v>
      </c>
      <c r="AK131" s="12">
        <v>5</v>
      </c>
      <c r="AL131" s="12">
        <v>3</v>
      </c>
      <c r="AM131" s="12">
        <v>4</v>
      </c>
      <c r="AN131" s="12">
        <v>4</v>
      </c>
      <c r="AO131" s="12">
        <v>4</v>
      </c>
      <c r="AP131" s="12">
        <v>4</v>
      </c>
      <c r="AQ131" s="12">
        <v>2</v>
      </c>
      <c r="AR131" s="12">
        <v>5</v>
      </c>
      <c r="AS131" s="12">
        <v>2</v>
      </c>
      <c r="AT131" s="12">
        <v>3</v>
      </c>
      <c r="AU131" s="12">
        <v>2</v>
      </c>
      <c r="AV131" s="12">
        <v>3</v>
      </c>
      <c r="AW131" s="12">
        <v>3</v>
      </c>
      <c r="AX131" s="12">
        <v>4</v>
      </c>
      <c r="AY131" s="12">
        <v>5</v>
      </c>
      <c r="AZ131" s="34">
        <f>AVERAGE(AH131,AI131,AT131,AV131)</f>
        <v>3.5</v>
      </c>
      <c r="BA131" s="34">
        <f>AVERAGE(AJ131,AM131,AN131,AW131)</f>
        <v>3.5</v>
      </c>
      <c r="BB131" s="34">
        <f>AVERAGE(AK131,AP131,AR131,AX131)</f>
        <v>4.5</v>
      </c>
      <c r="BC131" s="34">
        <f>AVERAGE(AL131,AO131,AQ131,AS131,AY131)</f>
        <v>3.2</v>
      </c>
      <c r="BD131" s="34">
        <f>AVERAGE(AZ:AZ)</f>
        <v>3.41</v>
      </c>
      <c r="BE131" s="34">
        <f>AVERAGE(BA:BA)</f>
        <v>2.4966666666666666</v>
      </c>
      <c r="BF131" s="34">
        <f>AVERAGE(BB:BB)</f>
        <v>3.0133333333333332</v>
      </c>
      <c r="BG131" s="34">
        <f>AVERAGE(BC:BC)</f>
        <v>2.4390000000000009</v>
      </c>
      <c r="BH131" s="36">
        <f>STDEVP(AZ:AZ)</f>
        <v>0.731596427911819</v>
      </c>
      <c r="BI131" s="36">
        <f>STDEVP(BA:BA)</f>
        <v>0.82208407247812687</v>
      </c>
      <c r="BJ131" s="36">
        <f>STDEVP(BB:BB)</f>
        <v>0.87501746014325654</v>
      </c>
      <c r="BK131" s="36">
        <f>STDEVP(BC:BC)</f>
        <v>0.68134352569023027</v>
      </c>
      <c r="BL131" s="36">
        <f>(AZ131-BD131)/BH131</f>
        <v>0.12301864329338656</v>
      </c>
      <c r="BM131" s="36">
        <f>(BA131-BE131)/BI131</f>
        <v>1.2204753344859738</v>
      </c>
      <c r="BN131" s="36">
        <f>(BB131-BF131)/BJ131</f>
        <v>1.6990137161643288</v>
      </c>
      <c r="BO131" s="36">
        <f>(BC131-BG131)/BK131</f>
        <v>1.1169108846071056</v>
      </c>
      <c r="BP131" s="7">
        <v>2</v>
      </c>
      <c r="BQ131" s="7">
        <v>3</v>
      </c>
      <c r="BR131" s="7">
        <v>3</v>
      </c>
      <c r="BS131" s="7">
        <v>3</v>
      </c>
    </row>
    <row r="132" spans="1:71">
      <c r="A132" s="7" t="s">
        <v>238</v>
      </c>
      <c r="C132" s="7">
        <v>136</v>
      </c>
      <c r="D132" s="7">
        <v>1</v>
      </c>
      <c r="E132" s="7">
        <v>22</v>
      </c>
      <c r="F132" s="8">
        <v>41571</v>
      </c>
      <c r="G132" s="9" t="s">
        <v>309</v>
      </c>
      <c r="H132" s="9" t="s">
        <v>287</v>
      </c>
      <c r="I132" s="7">
        <v>80</v>
      </c>
      <c r="J132" s="7">
        <v>100</v>
      </c>
      <c r="K132" s="7">
        <v>1</v>
      </c>
      <c r="L132" s="36">
        <f>I132/J132</f>
        <v>0.8</v>
      </c>
      <c r="M132" s="10">
        <v>8</v>
      </c>
      <c r="N132" s="10">
        <v>2</v>
      </c>
      <c r="O132" s="7">
        <v>67</v>
      </c>
      <c r="P132" s="12">
        <v>1</v>
      </c>
      <c r="S132" s="7">
        <v>5</v>
      </c>
      <c r="T132" s="7">
        <v>5</v>
      </c>
      <c r="U132" s="7">
        <v>1</v>
      </c>
      <c r="V132" s="7">
        <v>1</v>
      </c>
      <c r="W132" s="7">
        <v>5</v>
      </c>
      <c r="X132" s="7">
        <v>5</v>
      </c>
      <c r="Y132" s="7">
        <v>5</v>
      </c>
      <c r="Z132" s="7">
        <v>5</v>
      </c>
      <c r="AA132" s="7">
        <v>4</v>
      </c>
      <c r="AB132" s="7">
        <v>5</v>
      </c>
      <c r="AC132" s="7">
        <v>1</v>
      </c>
      <c r="AD132" s="7">
        <v>5</v>
      </c>
      <c r="AE132" s="7">
        <v>5</v>
      </c>
      <c r="AF132" s="7">
        <v>5</v>
      </c>
      <c r="AG132" s="7">
        <v>5</v>
      </c>
      <c r="AH132" s="7">
        <v>5</v>
      </c>
      <c r="AI132" s="7">
        <v>5</v>
      </c>
      <c r="AJ132" s="7">
        <v>2</v>
      </c>
      <c r="AK132" s="7">
        <v>5</v>
      </c>
      <c r="AL132" s="7">
        <v>3</v>
      </c>
      <c r="AM132" s="7">
        <v>2</v>
      </c>
      <c r="AN132" s="7">
        <v>2</v>
      </c>
      <c r="AO132" s="7">
        <v>5</v>
      </c>
      <c r="AP132" s="7">
        <v>5</v>
      </c>
      <c r="AQ132" s="7">
        <v>2</v>
      </c>
      <c r="AR132" s="7">
        <v>4</v>
      </c>
      <c r="AS132" s="7">
        <v>2</v>
      </c>
      <c r="AT132" s="7">
        <v>4</v>
      </c>
      <c r="AU132" s="7">
        <v>4</v>
      </c>
      <c r="AV132" s="7">
        <v>5</v>
      </c>
      <c r="AW132" s="7">
        <v>1</v>
      </c>
      <c r="AX132" s="7">
        <v>5</v>
      </c>
      <c r="AY132" s="7">
        <v>4</v>
      </c>
      <c r="AZ132" s="34">
        <f>AVERAGE(AH132,AI132,AT132,AV132)</f>
        <v>4.75</v>
      </c>
      <c r="BA132" s="34">
        <f>AVERAGE(AJ132,AM132,AN132,AW132)</f>
        <v>1.75</v>
      </c>
      <c r="BB132" s="34">
        <f>AVERAGE(AK132,AP132,AR132,AX132)</f>
        <v>4.75</v>
      </c>
      <c r="BC132" s="34">
        <f>AVERAGE(AL132,AO132,AQ132,AS132,AY132)</f>
        <v>3.2</v>
      </c>
      <c r="BD132" s="34">
        <f>AVERAGE(AZ:AZ)</f>
        <v>3.41</v>
      </c>
      <c r="BE132" s="34">
        <f>AVERAGE(BA:BA)</f>
        <v>2.4966666666666666</v>
      </c>
      <c r="BF132" s="34">
        <f>AVERAGE(BB:BB)</f>
        <v>3.0133333333333332</v>
      </c>
      <c r="BG132" s="34">
        <f>AVERAGE(BC:BC)</f>
        <v>2.4390000000000009</v>
      </c>
      <c r="BH132" s="36">
        <f>STDEVP(AZ:AZ)</f>
        <v>0.731596427911819</v>
      </c>
      <c r="BI132" s="36">
        <f>STDEVP(BA:BA)</f>
        <v>0.82208407247812687</v>
      </c>
      <c r="BJ132" s="36">
        <f>STDEVP(BB:BB)</f>
        <v>0.87501746014325654</v>
      </c>
      <c r="BK132" s="36">
        <f>STDEVP(BC:BC)</f>
        <v>0.68134352569023027</v>
      </c>
      <c r="BL132" s="36">
        <f>(AZ132-BD132)/BH132</f>
        <v>1.8316109112570915</v>
      </c>
      <c r="BM132" s="36">
        <f>(BA132-BE132)/BI132</f>
        <v>-0.90826071403607334</v>
      </c>
      <c r="BN132" s="36">
        <f>(BB132-BF132)/BJ132</f>
        <v>1.9847223007211106</v>
      </c>
      <c r="BO132" s="36">
        <f>(BC132-BG132)/BK132</f>
        <v>1.1169108846071056</v>
      </c>
      <c r="BP132" s="7">
        <v>3</v>
      </c>
      <c r="BQ132" s="7">
        <v>2</v>
      </c>
      <c r="BR132" s="7">
        <v>3</v>
      </c>
      <c r="BS132" s="7">
        <v>3</v>
      </c>
    </row>
    <row r="133" spans="1:71">
      <c r="A133" s="6" t="s">
        <v>237</v>
      </c>
      <c r="B133" s="7" t="s">
        <v>118</v>
      </c>
      <c r="C133" s="7">
        <v>2</v>
      </c>
      <c r="D133" s="7">
        <v>2</v>
      </c>
      <c r="E133" s="7">
        <v>20</v>
      </c>
      <c r="F133" s="8">
        <v>41564</v>
      </c>
      <c r="G133" s="9" t="s">
        <v>119</v>
      </c>
      <c r="H133" s="9" t="s">
        <v>297</v>
      </c>
      <c r="I133" s="7">
        <v>60</v>
      </c>
      <c r="J133" s="7">
        <v>100</v>
      </c>
      <c r="K133" s="7">
        <v>1</v>
      </c>
      <c r="L133" s="36">
        <f>I133/J133</f>
        <v>0.6</v>
      </c>
      <c r="M133" s="10">
        <v>6</v>
      </c>
      <c r="N133" s="10">
        <v>1</v>
      </c>
      <c r="P133" s="12">
        <v>2</v>
      </c>
      <c r="S133" s="7">
        <v>4</v>
      </c>
      <c r="T133" s="7">
        <v>5</v>
      </c>
      <c r="U133" s="7">
        <v>3</v>
      </c>
      <c r="V133" s="7">
        <v>1</v>
      </c>
      <c r="W133" s="7">
        <v>3</v>
      </c>
      <c r="X133" s="7">
        <v>5</v>
      </c>
      <c r="Y133" s="7">
        <v>4</v>
      </c>
      <c r="Z133" s="7">
        <v>3</v>
      </c>
      <c r="AA133" s="7">
        <v>3</v>
      </c>
      <c r="AB133" s="7">
        <v>5</v>
      </c>
      <c r="AC133" s="7">
        <v>2</v>
      </c>
      <c r="AD133" s="7">
        <v>4</v>
      </c>
      <c r="AE133" s="7">
        <v>5</v>
      </c>
      <c r="AF133" s="7">
        <v>3</v>
      </c>
      <c r="AG133" s="7">
        <v>3</v>
      </c>
      <c r="AH133" s="7">
        <v>3</v>
      </c>
      <c r="AI133" s="7">
        <v>5</v>
      </c>
      <c r="AJ133" s="7">
        <v>1</v>
      </c>
      <c r="AK133" s="7">
        <v>4</v>
      </c>
      <c r="AL133" s="7">
        <v>3</v>
      </c>
      <c r="AM133" s="7">
        <v>4</v>
      </c>
      <c r="AN133" s="7">
        <v>5</v>
      </c>
      <c r="AO133" s="7">
        <v>4</v>
      </c>
      <c r="AP133" s="7">
        <v>4</v>
      </c>
      <c r="AQ133" s="7">
        <v>3</v>
      </c>
      <c r="AR133" s="7">
        <v>4</v>
      </c>
      <c r="AS133" s="7">
        <v>2</v>
      </c>
      <c r="AT133" s="7">
        <v>4</v>
      </c>
      <c r="AU133" s="7">
        <v>2</v>
      </c>
      <c r="AV133" s="7">
        <v>5</v>
      </c>
      <c r="AW133" s="7">
        <v>2</v>
      </c>
      <c r="AX133" s="7">
        <v>4</v>
      </c>
      <c r="AY133" s="7">
        <v>4</v>
      </c>
      <c r="AZ133" s="34">
        <f>AVERAGE(AH133,AI133,AT133,AV133)</f>
        <v>4.25</v>
      </c>
      <c r="BA133" s="34">
        <f>AVERAGE(AJ133,AM133,AN133,AW133)</f>
        <v>3</v>
      </c>
      <c r="BB133" s="34">
        <f>AVERAGE(AK133,AP133,AR133,AX133)</f>
        <v>4</v>
      </c>
      <c r="BC133" s="34">
        <f>AVERAGE(AL133,AO133,AQ133,AS133,AY133)</f>
        <v>3.2</v>
      </c>
      <c r="BD133" s="34">
        <f>AVERAGE(AZ:AZ)</f>
        <v>3.41</v>
      </c>
      <c r="BE133" s="34">
        <f>AVERAGE(BA:BA)</f>
        <v>2.4966666666666666</v>
      </c>
      <c r="BF133" s="34">
        <f>AVERAGE(BB:BB)</f>
        <v>3.0133333333333332</v>
      </c>
      <c r="BG133" s="34">
        <f>AVERAGE(BC:BC)</f>
        <v>2.4390000000000009</v>
      </c>
      <c r="BH133" s="36">
        <f>STDEVP(AZ:AZ)</f>
        <v>0.731596427911819</v>
      </c>
      <c r="BI133" s="36">
        <f>STDEVP(BA:BA)</f>
        <v>0.82208407247812687</v>
      </c>
      <c r="BJ133" s="36">
        <f>STDEVP(BB:BB)</f>
        <v>0.87501746014325654</v>
      </c>
      <c r="BK133" s="36">
        <f>STDEVP(BC:BC)</f>
        <v>0.68134352569023027</v>
      </c>
      <c r="BL133" s="36">
        <f>(AZ133-BD133)/BH133</f>
        <v>1.1481740040716095</v>
      </c>
      <c r="BM133" s="36">
        <f>(BA133-BE133)/BI133</f>
        <v>0.61226503490824602</v>
      </c>
      <c r="BN133" s="36">
        <f>(BB133-BF133)/BJ133</f>
        <v>1.1275965470507654</v>
      </c>
      <c r="BO133" s="36">
        <f>(BC133-BG133)/BK133</f>
        <v>1.1169108846071056</v>
      </c>
      <c r="BP133" s="7">
        <v>3</v>
      </c>
      <c r="BQ133" s="7">
        <v>2</v>
      </c>
      <c r="BR133" s="7">
        <v>3</v>
      </c>
      <c r="BS133" s="7">
        <v>3</v>
      </c>
    </row>
    <row r="134" spans="1:71">
      <c r="A134" s="6" t="s">
        <v>237</v>
      </c>
      <c r="B134" s="7" t="s">
        <v>135</v>
      </c>
      <c r="C134" s="7">
        <v>60</v>
      </c>
      <c r="D134" s="7">
        <v>2</v>
      </c>
      <c r="E134" s="7">
        <v>19</v>
      </c>
      <c r="F134" s="8">
        <v>41564</v>
      </c>
      <c r="G134" s="9" t="s">
        <v>136</v>
      </c>
      <c r="H134" s="9" t="s">
        <v>284</v>
      </c>
      <c r="I134" s="7">
        <v>65</v>
      </c>
      <c r="J134" s="7">
        <v>100</v>
      </c>
      <c r="K134" s="7">
        <v>1</v>
      </c>
      <c r="L134" s="36">
        <f>I134/J134</f>
        <v>0.65</v>
      </c>
      <c r="M134" s="10">
        <v>6</v>
      </c>
      <c r="N134" s="10">
        <v>1</v>
      </c>
      <c r="O134" s="7">
        <v>66</v>
      </c>
      <c r="P134" s="12">
        <v>1</v>
      </c>
      <c r="S134" s="7">
        <v>3</v>
      </c>
      <c r="T134" s="7">
        <v>4</v>
      </c>
      <c r="U134" s="7">
        <v>2</v>
      </c>
      <c r="V134" s="7">
        <v>3</v>
      </c>
      <c r="W134" s="7">
        <v>4</v>
      </c>
      <c r="X134" s="7">
        <v>4</v>
      </c>
      <c r="Y134" s="7">
        <v>3</v>
      </c>
      <c r="Z134" s="7">
        <v>4</v>
      </c>
      <c r="AA134" s="7">
        <v>3</v>
      </c>
      <c r="AB134" s="7">
        <v>3</v>
      </c>
      <c r="AC134" s="7">
        <v>3</v>
      </c>
      <c r="AD134" s="7">
        <v>3</v>
      </c>
      <c r="AE134" s="7">
        <v>2</v>
      </c>
      <c r="AF134" s="7">
        <v>3</v>
      </c>
      <c r="AG134" s="7">
        <v>3</v>
      </c>
      <c r="AH134" s="7">
        <v>3</v>
      </c>
      <c r="AI134" s="7">
        <v>2</v>
      </c>
      <c r="AJ134" s="7">
        <v>2</v>
      </c>
      <c r="AK134" s="7">
        <v>2</v>
      </c>
      <c r="AL134" s="7">
        <v>2</v>
      </c>
      <c r="AM134" s="7">
        <v>2</v>
      </c>
      <c r="AN134" s="7">
        <v>4</v>
      </c>
      <c r="AO134" s="7">
        <v>4</v>
      </c>
      <c r="AP134" s="7">
        <v>2</v>
      </c>
      <c r="AQ134" s="7">
        <v>3</v>
      </c>
      <c r="AR134" s="7">
        <v>5</v>
      </c>
      <c r="AS134" s="7">
        <v>3</v>
      </c>
      <c r="AT134" s="7">
        <v>2</v>
      </c>
      <c r="AU134" s="7">
        <v>2</v>
      </c>
      <c r="AV134" s="7">
        <v>2</v>
      </c>
      <c r="AW134" s="7">
        <v>4</v>
      </c>
      <c r="AX134" s="7">
        <v>3</v>
      </c>
      <c r="AY134" s="7">
        <v>4</v>
      </c>
      <c r="AZ134" s="34">
        <f>AVERAGE(AH134,AI134,AT134,AV134)</f>
        <v>2.25</v>
      </c>
      <c r="BA134" s="34">
        <f>AVERAGE(AJ134,AM134,AN134,AW134)</f>
        <v>3</v>
      </c>
      <c r="BB134" s="34">
        <f>AVERAGE(AK134,AP134,AR134,AX134)</f>
        <v>3</v>
      </c>
      <c r="BC134" s="34">
        <f>AVERAGE(AL134,AO134,AQ134,AS134,AY134)</f>
        <v>3.2</v>
      </c>
      <c r="BD134" s="34">
        <f>AVERAGE(AZ:AZ)</f>
        <v>3.41</v>
      </c>
      <c r="BE134" s="34">
        <f>AVERAGE(BA:BA)</f>
        <v>2.4966666666666666</v>
      </c>
      <c r="BF134" s="34">
        <f>AVERAGE(BB:BB)</f>
        <v>3.0133333333333332</v>
      </c>
      <c r="BG134" s="34">
        <f>AVERAGE(BC:BC)</f>
        <v>2.4390000000000009</v>
      </c>
      <c r="BH134" s="36">
        <f>STDEVP(AZ:AZ)</f>
        <v>0.731596427911819</v>
      </c>
      <c r="BI134" s="36">
        <f>STDEVP(BA:BA)</f>
        <v>0.82208407247812687</v>
      </c>
      <c r="BJ134" s="36">
        <f>STDEVP(BB:BB)</f>
        <v>0.87501746014325654</v>
      </c>
      <c r="BK134" s="36">
        <f>STDEVP(BC:BC)</f>
        <v>0.68134352569023027</v>
      </c>
      <c r="BL134" s="36">
        <f>(AZ134-BD134)/BH134</f>
        <v>-1.5855736246703185</v>
      </c>
      <c r="BM134" s="36">
        <f>(BA134-BE134)/BI134</f>
        <v>0.61226503490824602</v>
      </c>
      <c r="BN134" s="36">
        <f>(BB134-BF134)/BJ134</f>
        <v>-1.5237791176361537E-2</v>
      </c>
      <c r="BO134" s="36">
        <f>(BC134-BG134)/BK134</f>
        <v>1.1169108846071056</v>
      </c>
      <c r="BP134" s="7">
        <v>1</v>
      </c>
      <c r="BQ134" s="7">
        <v>2</v>
      </c>
      <c r="BR134" s="7">
        <v>2</v>
      </c>
      <c r="BS134" s="7">
        <v>3</v>
      </c>
    </row>
    <row r="135" spans="1:71">
      <c r="A135" s="6" t="s">
        <v>237</v>
      </c>
      <c r="B135" s="7" t="s">
        <v>42</v>
      </c>
      <c r="C135" s="7">
        <v>16</v>
      </c>
      <c r="D135" s="7">
        <v>2</v>
      </c>
      <c r="E135" s="7">
        <v>19</v>
      </c>
      <c r="F135" s="8">
        <v>41564</v>
      </c>
      <c r="G135" s="9" t="s">
        <v>43</v>
      </c>
      <c r="H135" s="9" t="s">
        <v>283</v>
      </c>
      <c r="I135" s="7">
        <v>95</v>
      </c>
      <c r="J135" s="7">
        <v>100</v>
      </c>
      <c r="K135" s="7">
        <v>1</v>
      </c>
      <c r="L135" s="36">
        <f>I135/J135</f>
        <v>0.95</v>
      </c>
      <c r="M135" s="10">
        <v>9</v>
      </c>
      <c r="N135" s="10">
        <v>2</v>
      </c>
      <c r="O135" s="7">
        <v>70</v>
      </c>
      <c r="P135" s="12">
        <v>1</v>
      </c>
      <c r="Q135" s="7">
        <v>61</v>
      </c>
      <c r="R135" s="7">
        <f>O135-Q135</f>
        <v>9</v>
      </c>
      <c r="S135" s="7">
        <v>4</v>
      </c>
      <c r="T135" s="7">
        <v>2</v>
      </c>
      <c r="U135" s="7">
        <v>2</v>
      </c>
      <c r="V135" s="7">
        <v>1</v>
      </c>
      <c r="W135" s="7">
        <v>3</v>
      </c>
      <c r="X135" s="7">
        <v>3</v>
      </c>
      <c r="Y135" s="7">
        <v>4</v>
      </c>
      <c r="Z135" s="7">
        <v>5</v>
      </c>
      <c r="AA135" s="7">
        <v>5</v>
      </c>
      <c r="AB135" s="7">
        <v>3</v>
      </c>
      <c r="AC135" s="7">
        <v>2</v>
      </c>
      <c r="AD135" s="7">
        <v>3</v>
      </c>
      <c r="AE135" s="7">
        <v>4</v>
      </c>
      <c r="AF135" s="7">
        <v>4</v>
      </c>
      <c r="AG135" s="7">
        <v>2</v>
      </c>
      <c r="AH135" s="7">
        <v>2</v>
      </c>
      <c r="AI135" s="7">
        <v>4</v>
      </c>
      <c r="AJ135" s="7">
        <v>5</v>
      </c>
      <c r="AK135" s="7">
        <v>3</v>
      </c>
      <c r="AL135" s="7">
        <v>2</v>
      </c>
      <c r="AM135" s="7">
        <v>3</v>
      </c>
      <c r="AN135" s="7">
        <v>4</v>
      </c>
      <c r="AO135" s="7">
        <v>3</v>
      </c>
      <c r="AP135" s="7">
        <v>4</v>
      </c>
      <c r="AQ135" s="7">
        <v>4</v>
      </c>
      <c r="AR135" s="7">
        <v>2</v>
      </c>
      <c r="AS135" s="7">
        <v>3</v>
      </c>
      <c r="AT135" s="7">
        <v>3</v>
      </c>
      <c r="AU135" s="7">
        <v>1</v>
      </c>
      <c r="AV135" s="7">
        <v>1</v>
      </c>
      <c r="AW135" s="7">
        <v>5</v>
      </c>
      <c r="AX135" s="7">
        <v>3</v>
      </c>
      <c r="AY135" s="7">
        <v>5</v>
      </c>
      <c r="AZ135" s="34">
        <f>AVERAGE(AH135,AI135,AT135,AV135)</f>
        <v>2.5</v>
      </c>
      <c r="BA135" s="34">
        <f>AVERAGE(AJ135,AM135,AN135,AW135)</f>
        <v>4.25</v>
      </c>
      <c r="BB135" s="34">
        <f>AVERAGE(AK135,AP135,AR135,AX135)</f>
        <v>3</v>
      </c>
      <c r="BC135" s="34">
        <f>AVERAGE(AL135,AO135,AQ135,AS135,AY135)</f>
        <v>3.4</v>
      </c>
      <c r="BD135" s="34">
        <f>AVERAGE(AZ:AZ)</f>
        <v>3.41</v>
      </c>
      <c r="BE135" s="34">
        <f>AVERAGE(BA:BA)</f>
        <v>2.4966666666666666</v>
      </c>
      <c r="BF135" s="34">
        <f>AVERAGE(BB:BB)</f>
        <v>3.0133333333333332</v>
      </c>
      <c r="BG135" s="34">
        <f>AVERAGE(BC:BC)</f>
        <v>2.4390000000000009</v>
      </c>
      <c r="BH135" s="36">
        <f>STDEVP(AZ:AZ)</f>
        <v>0.731596427911819</v>
      </c>
      <c r="BI135" s="36">
        <f>STDEVP(BA:BA)</f>
        <v>0.82208407247812687</v>
      </c>
      <c r="BJ135" s="36">
        <f>STDEVP(BB:BB)</f>
        <v>0.87501746014325654</v>
      </c>
      <c r="BK135" s="36">
        <f>STDEVP(BC:BC)</f>
        <v>0.68134352569023027</v>
      </c>
      <c r="BL135" s="36">
        <f>(AZ135-BD135)/BH135</f>
        <v>-1.2438551710775774</v>
      </c>
      <c r="BM135" s="36">
        <f>(BA135-BE135)/BI135</f>
        <v>2.1327907838525655</v>
      </c>
      <c r="BN135" s="36">
        <f>(BB135-BF135)/BJ135</f>
        <v>-1.5237791176361537E-2</v>
      </c>
      <c r="BO135" s="36">
        <f>(BC135-BG135)/BK135</f>
        <v>1.4104485678152803</v>
      </c>
      <c r="BP135" s="7">
        <v>1</v>
      </c>
      <c r="BQ135" s="7">
        <v>3</v>
      </c>
      <c r="BR135" s="7">
        <v>2</v>
      </c>
      <c r="BS135" s="7">
        <v>3</v>
      </c>
    </row>
    <row r="136" spans="1:71">
      <c r="A136" s="6" t="s">
        <v>237</v>
      </c>
      <c r="B136" s="7" t="s">
        <v>94</v>
      </c>
      <c r="C136" s="7">
        <v>17</v>
      </c>
      <c r="D136" s="7">
        <v>2</v>
      </c>
      <c r="E136" s="7">
        <v>20</v>
      </c>
      <c r="F136" s="8">
        <v>41564</v>
      </c>
      <c r="G136" s="9" t="s">
        <v>95</v>
      </c>
      <c r="H136" s="9" t="s">
        <v>298</v>
      </c>
      <c r="I136" s="7">
        <v>82</v>
      </c>
      <c r="J136" s="7">
        <v>100</v>
      </c>
      <c r="K136" s="7">
        <v>1</v>
      </c>
      <c r="L136" s="36">
        <f>I136/J136</f>
        <v>0.82</v>
      </c>
      <c r="M136" s="10">
        <v>8</v>
      </c>
      <c r="N136" s="10">
        <v>2</v>
      </c>
      <c r="O136" s="7">
        <v>74</v>
      </c>
      <c r="P136" s="12">
        <v>1</v>
      </c>
      <c r="Q136" s="7">
        <v>74</v>
      </c>
      <c r="R136" s="7">
        <f>O136-Q136</f>
        <v>0</v>
      </c>
      <c r="S136" s="7">
        <v>3</v>
      </c>
      <c r="T136" s="7">
        <v>4</v>
      </c>
      <c r="U136" s="7">
        <v>3</v>
      </c>
      <c r="V136" s="7">
        <v>2</v>
      </c>
      <c r="W136" s="7">
        <v>2</v>
      </c>
      <c r="X136" s="7">
        <v>4</v>
      </c>
      <c r="Y136" s="7">
        <v>3</v>
      </c>
      <c r="Z136" s="7">
        <v>4</v>
      </c>
      <c r="AA136" s="7">
        <v>3</v>
      </c>
      <c r="AB136" s="7">
        <v>4</v>
      </c>
      <c r="AC136" s="7">
        <v>2</v>
      </c>
      <c r="AD136" s="7">
        <v>2</v>
      </c>
      <c r="AE136" s="7">
        <v>3</v>
      </c>
      <c r="AF136" s="7">
        <v>4</v>
      </c>
      <c r="AG136" s="7">
        <v>3</v>
      </c>
      <c r="AH136" s="7">
        <v>4</v>
      </c>
      <c r="AI136" s="7">
        <v>3</v>
      </c>
      <c r="AJ136" s="7">
        <v>5</v>
      </c>
      <c r="AK136" s="7">
        <v>3</v>
      </c>
      <c r="AL136" s="7">
        <v>4</v>
      </c>
      <c r="AM136" s="7">
        <v>4</v>
      </c>
      <c r="AN136" s="7">
        <v>4</v>
      </c>
      <c r="AO136" s="7">
        <v>5</v>
      </c>
      <c r="AP136" s="7">
        <v>2</v>
      </c>
      <c r="AQ136" s="7">
        <v>1</v>
      </c>
      <c r="AR136" s="7">
        <v>1</v>
      </c>
      <c r="AS136" s="7">
        <v>2</v>
      </c>
      <c r="AT136" s="7">
        <v>3</v>
      </c>
      <c r="AU136" s="7">
        <v>2</v>
      </c>
      <c r="AV136" s="7">
        <v>3</v>
      </c>
      <c r="AW136" s="7">
        <v>5</v>
      </c>
      <c r="AX136" s="7">
        <v>3</v>
      </c>
      <c r="AY136" s="7">
        <v>5</v>
      </c>
      <c r="AZ136" s="34">
        <f>AVERAGE(AH136,AI136,AT136,AV136)</f>
        <v>3.25</v>
      </c>
      <c r="BA136" s="34">
        <f>AVERAGE(AJ136,AM136,AN136,AW136)</f>
        <v>4.5</v>
      </c>
      <c r="BB136" s="34">
        <f>AVERAGE(AK136,AP136,AR136,AX136)</f>
        <v>2.25</v>
      </c>
      <c r="BC136" s="34">
        <f>AVERAGE(AL136,AO136,AQ136,AS136,AY136)</f>
        <v>3.4</v>
      </c>
      <c r="BD136" s="34">
        <f>AVERAGE(AZ:AZ)</f>
        <v>3.41</v>
      </c>
      <c r="BE136" s="34">
        <f>AVERAGE(BA:BA)</f>
        <v>2.4966666666666666</v>
      </c>
      <c r="BF136" s="34">
        <f>AVERAGE(BB:BB)</f>
        <v>3.0133333333333332</v>
      </c>
      <c r="BG136" s="34">
        <f>AVERAGE(BC:BC)</f>
        <v>2.4390000000000009</v>
      </c>
      <c r="BH136" s="36">
        <f>STDEVP(AZ:AZ)</f>
        <v>0.731596427911819</v>
      </c>
      <c r="BI136" s="36">
        <f>STDEVP(BA:BA)</f>
        <v>0.82208407247812687</v>
      </c>
      <c r="BJ136" s="36">
        <f>STDEVP(BB:BB)</f>
        <v>0.87501746014325654</v>
      </c>
      <c r="BK136" s="36">
        <f>STDEVP(BC:BC)</f>
        <v>0.68134352569023027</v>
      </c>
      <c r="BL136" s="36">
        <f>(AZ136-BD136)/BH136</f>
        <v>-0.21869981029935442</v>
      </c>
      <c r="BM136" s="36">
        <f>(BA136-BE136)/BI136</f>
        <v>2.4368959336414293</v>
      </c>
      <c r="BN136" s="36">
        <f>(BB136-BF136)/BJ136</f>
        <v>-0.87236354484670675</v>
      </c>
      <c r="BO136" s="36">
        <f>(BC136-BG136)/BK136</f>
        <v>1.4104485678152803</v>
      </c>
      <c r="BP136" s="7">
        <v>2</v>
      </c>
      <c r="BQ136" s="7">
        <v>3</v>
      </c>
      <c r="BR136" s="7">
        <v>2</v>
      </c>
      <c r="BS136" s="7">
        <v>3</v>
      </c>
    </row>
    <row r="137" spans="1:71">
      <c r="A137" s="6" t="s">
        <v>237</v>
      </c>
      <c r="B137" s="7" t="s">
        <v>75</v>
      </c>
      <c r="C137" s="7">
        <v>20</v>
      </c>
      <c r="D137" s="7">
        <v>2</v>
      </c>
      <c r="E137" s="7">
        <v>19</v>
      </c>
      <c r="F137" s="8">
        <v>41564</v>
      </c>
      <c r="G137" s="9" t="s">
        <v>76</v>
      </c>
      <c r="H137" s="9" t="s">
        <v>297</v>
      </c>
      <c r="I137" s="7">
        <v>76</v>
      </c>
      <c r="J137" s="7">
        <v>100</v>
      </c>
      <c r="K137" s="7">
        <v>1</v>
      </c>
      <c r="L137" s="36">
        <f>I137/J137</f>
        <v>0.76</v>
      </c>
      <c r="M137" s="10">
        <v>7</v>
      </c>
      <c r="N137" s="10">
        <v>2</v>
      </c>
      <c r="O137" s="7">
        <v>75</v>
      </c>
      <c r="P137" s="12">
        <v>1</v>
      </c>
      <c r="Q137" s="7">
        <v>78</v>
      </c>
      <c r="R137" s="7">
        <f>O137-Q137</f>
        <v>-3</v>
      </c>
      <c r="S137" s="7">
        <v>5</v>
      </c>
      <c r="T137" s="7">
        <v>4</v>
      </c>
      <c r="U137" s="7">
        <v>5</v>
      </c>
      <c r="V137" s="7">
        <v>1</v>
      </c>
      <c r="W137" s="7">
        <v>4</v>
      </c>
      <c r="X137" s="7">
        <v>5</v>
      </c>
      <c r="Y137" s="7">
        <v>5</v>
      </c>
      <c r="Z137" s="7">
        <v>4</v>
      </c>
      <c r="AA137" s="7">
        <v>3</v>
      </c>
      <c r="AB137" s="7">
        <v>5</v>
      </c>
      <c r="AC137" s="7">
        <v>4</v>
      </c>
      <c r="AD137" s="7">
        <v>5</v>
      </c>
      <c r="AE137" s="7">
        <v>6</v>
      </c>
      <c r="AF137" s="7">
        <v>3</v>
      </c>
      <c r="AG137" s="7">
        <v>4</v>
      </c>
      <c r="AH137" s="7">
        <v>3</v>
      </c>
      <c r="AI137" s="7">
        <v>5</v>
      </c>
      <c r="AJ137" s="7">
        <v>1</v>
      </c>
      <c r="AK137" s="7">
        <v>5</v>
      </c>
      <c r="AL137" s="7">
        <v>4</v>
      </c>
      <c r="AM137" s="7">
        <v>2</v>
      </c>
      <c r="AN137" s="7">
        <v>2</v>
      </c>
      <c r="AO137" s="7">
        <v>4</v>
      </c>
      <c r="AP137" s="7">
        <v>1</v>
      </c>
      <c r="AQ137" s="7">
        <v>2</v>
      </c>
      <c r="AR137" s="7">
        <v>5</v>
      </c>
      <c r="AS137" s="7">
        <v>2</v>
      </c>
      <c r="AT137" s="7">
        <v>5</v>
      </c>
      <c r="AU137" s="7">
        <v>2</v>
      </c>
      <c r="AV137" s="7">
        <v>4</v>
      </c>
      <c r="AW137" s="7">
        <v>2</v>
      </c>
      <c r="AX137" s="7">
        <v>3</v>
      </c>
      <c r="AY137" s="7">
        <v>5</v>
      </c>
      <c r="AZ137" s="34">
        <f>AVERAGE(AH137,AI137,AT137,AV137)</f>
        <v>4.25</v>
      </c>
      <c r="BA137" s="34">
        <f>AVERAGE(AJ137,AM137,AN137,AW137)</f>
        <v>1.75</v>
      </c>
      <c r="BB137" s="34">
        <f>AVERAGE(AK137,AP137,AR137,AX137)</f>
        <v>3.5</v>
      </c>
      <c r="BC137" s="34">
        <f>AVERAGE(AL137,AO137,AQ137,AS137,AY137)</f>
        <v>3.4</v>
      </c>
      <c r="BD137" s="34">
        <f>AVERAGE(AZ:AZ)</f>
        <v>3.41</v>
      </c>
      <c r="BE137" s="34">
        <f>AVERAGE(BA:BA)</f>
        <v>2.4966666666666666</v>
      </c>
      <c r="BF137" s="34">
        <f>AVERAGE(BB:BB)</f>
        <v>3.0133333333333332</v>
      </c>
      <c r="BG137" s="34">
        <f>AVERAGE(BC:BC)</f>
        <v>2.4390000000000009</v>
      </c>
      <c r="BH137" s="36">
        <f>STDEVP(AZ:AZ)</f>
        <v>0.731596427911819</v>
      </c>
      <c r="BI137" s="36">
        <f>STDEVP(BA:BA)</f>
        <v>0.82208407247812687</v>
      </c>
      <c r="BJ137" s="36">
        <f>STDEVP(BB:BB)</f>
        <v>0.87501746014325654</v>
      </c>
      <c r="BK137" s="36">
        <f>STDEVP(BC:BC)</f>
        <v>0.68134352569023027</v>
      </c>
      <c r="BL137" s="36">
        <f>(AZ137-BD137)/BH137</f>
        <v>1.1481740040716095</v>
      </c>
      <c r="BM137" s="36">
        <f>(BA137-BE137)/BI137</f>
        <v>-0.90826071403607334</v>
      </c>
      <c r="BN137" s="36">
        <f>(BB137-BF137)/BJ137</f>
        <v>0.55617937793720196</v>
      </c>
      <c r="BO137" s="36">
        <f>(BC137-BG137)/BK137</f>
        <v>1.4104485678152803</v>
      </c>
      <c r="BP137" s="7">
        <v>3</v>
      </c>
      <c r="BQ137" s="7">
        <v>2</v>
      </c>
      <c r="BR137" s="7">
        <v>2</v>
      </c>
      <c r="BS137" s="7">
        <v>3</v>
      </c>
    </row>
    <row r="138" spans="1:71">
      <c r="A138" s="6" t="s">
        <v>238</v>
      </c>
      <c r="B138" s="10" t="s">
        <v>208</v>
      </c>
      <c r="C138" s="11">
        <v>116</v>
      </c>
      <c r="D138" s="12">
        <v>2</v>
      </c>
      <c r="E138" s="12">
        <v>24</v>
      </c>
      <c r="F138" s="13">
        <v>41571</v>
      </c>
      <c r="G138" s="14" t="s">
        <v>55</v>
      </c>
      <c r="H138" s="14" t="s">
        <v>297</v>
      </c>
      <c r="I138" s="12">
        <v>60</v>
      </c>
      <c r="J138" s="12">
        <v>100</v>
      </c>
      <c r="K138" s="7">
        <v>1</v>
      </c>
      <c r="L138" s="36">
        <f>I138/J138</f>
        <v>0.6</v>
      </c>
      <c r="M138" s="10">
        <v>6</v>
      </c>
      <c r="N138" s="10">
        <v>1</v>
      </c>
      <c r="O138" s="12">
        <v>59</v>
      </c>
      <c r="P138" s="12">
        <v>1</v>
      </c>
      <c r="Q138" s="12">
        <v>63</v>
      </c>
      <c r="R138" s="7">
        <f>O138-Q138</f>
        <v>-4</v>
      </c>
      <c r="S138" s="12">
        <v>4</v>
      </c>
      <c r="T138" s="12">
        <v>5</v>
      </c>
      <c r="U138" s="12">
        <v>3</v>
      </c>
      <c r="V138" s="12">
        <v>1</v>
      </c>
      <c r="W138" s="12">
        <v>2</v>
      </c>
      <c r="X138" s="12">
        <v>4</v>
      </c>
      <c r="Y138" s="12">
        <v>3</v>
      </c>
      <c r="Z138" s="12">
        <v>1</v>
      </c>
      <c r="AA138" s="12">
        <v>2</v>
      </c>
      <c r="AB138" s="12">
        <v>3</v>
      </c>
      <c r="AC138" s="12">
        <v>3</v>
      </c>
      <c r="AD138" s="12">
        <v>5</v>
      </c>
      <c r="AE138" s="12">
        <v>4</v>
      </c>
      <c r="AF138" s="12">
        <v>5</v>
      </c>
      <c r="AG138" s="12">
        <v>2</v>
      </c>
      <c r="AH138" s="12">
        <v>3</v>
      </c>
      <c r="AI138" s="12">
        <v>4</v>
      </c>
      <c r="AJ138" s="12">
        <v>1</v>
      </c>
      <c r="AK138" s="12">
        <v>1</v>
      </c>
      <c r="AL138" s="12">
        <v>5</v>
      </c>
      <c r="AM138" s="12">
        <v>3</v>
      </c>
      <c r="AN138" s="12">
        <v>4</v>
      </c>
      <c r="AO138" s="12">
        <v>4</v>
      </c>
      <c r="AP138" s="12">
        <v>4</v>
      </c>
      <c r="AQ138" s="12">
        <v>3</v>
      </c>
      <c r="AR138" s="12">
        <v>1</v>
      </c>
      <c r="AS138" s="12">
        <v>3</v>
      </c>
      <c r="AT138" s="12">
        <v>2</v>
      </c>
      <c r="AU138" s="12">
        <v>4</v>
      </c>
      <c r="AV138" s="12">
        <v>3</v>
      </c>
      <c r="AW138" s="12">
        <v>1</v>
      </c>
      <c r="AX138" s="12">
        <v>5</v>
      </c>
      <c r="AY138" s="12">
        <v>2</v>
      </c>
      <c r="AZ138" s="34">
        <f>AVERAGE(AH138,AI138,AT138,AV138)</f>
        <v>3</v>
      </c>
      <c r="BA138" s="34">
        <f>AVERAGE(AJ138,AM138,AN138,AW138)</f>
        <v>2.25</v>
      </c>
      <c r="BB138" s="34">
        <f>AVERAGE(AK138,AP138,AR138,AX138)</f>
        <v>2.75</v>
      </c>
      <c r="BC138" s="34">
        <f>AVERAGE(AL138,AO138,AQ138,AS138,AY138)</f>
        <v>3.4</v>
      </c>
      <c r="BD138" s="34">
        <f>AVERAGE(AZ:AZ)</f>
        <v>3.41</v>
      </c>
      <c r="BE138" s="34">
        <f>AVERAGE(BA:BA)</f>
        <v>2.4966666666666666</v>
      </c>
      <c r="BF138" s="34">
        <f>AVERAGE(BB:BB)</f>
        <v>3.0133333333333332</v>
      </c>
      <c r="BG138" s="34">
        <f>AVERAGE(BC:BC)</f>
        <v>2.4390000000000009</v>
      </c>
      <c r="BH138" s="36">
        <f>STDEVP(AZ:AZ)</f>
        <v>0.731596427911819</v>
      </c>
      <c r="BI138" s="36">
        <f>STDEVP(BA:BA)</f>
        <v>0.82208407247812687</v>
      </c>
      <c r="BJ138" s="36">
        <f>STDEVP(BB:BB)</f>
        <v>0.87501746014325654</v>
      </c>
      <c r="BK138" s="36">
        <f>STDEVP(BC:BC)</f>
        <v>0.68134352569023027</v>
      </c>
      <c r="BL138" s="36">
        <f>(AZ138-BD138)/BH138</f>
        <v>-0.56041826389209537</v>
      </c>
      <c r="BM138" s="36">
        <f>(BA138-BE138)/BI138</f>
        <v>-0.30005041445834557</v>
      </c>
      <c r="BN138" s="36">
        <f>(BB138-BF138)/BJ138</f>
        <v>-0.30094637573314326</v>
      </c>
      <c r="BO138" s="36">
        <f>(BC138-BG138)/BK138</f>
        <v>1.4104485678152803</v>
      </c>
      <c r="BP138" s="7">
        <v>2</v>
      </c>
      <c r="BQ138" s="7">
        <v>2</v>
      </c>
      <c r="BR138" s="7">
        <v>2</v>
      </c>
      <c r="BS138" s="7">
        <v>3</v>
      </c>
    </row>
    <row r="139" spans="1:71">
      <c r="A139" s="6" t="s">
        <v>238</v>
      </c>
      <c r="B139" s="10" t="s">
        <v>213</v>
      </c>
      <c r="C139" s="11">
        <v>120</v>
      </c>
      <c r="D139" s="12">
        <v>2</v>
      </c>
      <c r="E139" s="12">
        <v>19</v>
      </c>
      <c r="F139" s="13">
        <v>41571</v>
      </c>
      <c r="G139" s="14" t="s">
        <v>24</v>
      </c>
      <c r="H139" s="14" t="s">
        <v>297</v>
      </c>
      <c r="I139" s="12">
        <v>82</v>
      </c>
      <c r="J139" s="12">
        <v>100</v>
      </c>
      <c r="K139" s="7">
        <v>1</v>
      </c>
      <c r="L139" s="36">
        <f>I139/J139</f>
        <v>0.82</v>
      </c>
      <c r="M139" s="10">
        <v>8</v>
      </c>
      <c r="N139" s="10">
        <v>2</v>
      </c>
      <c r="O139" s="12">
        <v>79</v>
      </c>
      <c r="P139" s="12">
        <v>2</v>
      </c>
      <c r="Q139" s="12">
        <v>83</v>
      </c>
      <c r="R139" s="7">
        <f>O139-Q139</f>
        <v>-4</v>
      </c>
      <c r="S139" s="12">
        <v>3</v>
      </c>
      <c r="T139" s="12">
        <v>3</v>
      </c>
      <c r="U139" s="12">
        <v>4</v>
      </c>
      <c r="V139" s="12">
        <v>1</v>
      </c>
      <c r="W139" s="12">
        <v>2</v>
      </c>
      <c r="X139" s="12">
        <v>4</v>
      </c>
      <c r="Y139" s="12">
        <v>3</v>
      </c>
      <c r="Z139" s="12">
        <v>5</v>
      </c>
      <c r="AA139" s="12">
        <v>3</v>
      </c>
      <c r="AB139" s="12">
        <v>3</v>
      </c>
      <c r="AC139" s="12">
        <v>2</v>
      </c>
      <c r="AD139" s="12">
        <v>2</v>
      </c>
      <c r="AE139" s="12">
        <v>1</v>
      </c>
      <c r="AF139" s="12">
        <v>3</v>
      </c>
      <c r="AG139" s="12">
        <v>2</v>
      </c>
      <c r="AH139" s="12">
        <v>3</v>
      </c>
      <c r="AI139" s="12">
        <v>3</v>
      </c>
      <c r="AJ139" s="12">
        <v>5</v>
      </c>
      <c r="AK139" s="12">
        <v>2</v>
      </c>
      <c r="AL139" s="12">
        <v>4</v>
      </c>
      <c r="AM139" s="12">
        <v>4</v>
      </c>
      <c r="AN139" s="12">
        <v>5</v>
      </c>
      <c r="AO139" s="12">
        <v>5</v>
      </c>
      <c r="AP139" s="12">
        <v>4</v>
      </c>
      <c r="AQ139" s="12">
        <v>2</v>
      </c>
      <c r="AR139" s="12">
        <v>2</v>
      </c>
      <c r="AS139" s="12">
        <v>2</v>
      </c>
      <c r="AT139" s="12">
        <v>2</v>
      </c>
      <c r="AU139" s="12">
        <v>2</v>
      </c>
      <c r="AV139" s="12">
        <v>3</v>
      </c>
      <c r="AW139" s="12">
        <v>2</v>
      </c>
      <c r="AX139" s="12">
        <v>4</v>
      </c>
      <c r="AY139" s="12">
        <v>4</v>
      </c>
      <c r="AZ139" s="34">
        <f>AVERAGE(AH139,AI139,AT139,AV139)</f>
        <v>2.75</v>
      </c>
      <c r="BA139" s="34">
        <f>AVERAGE(AJ139,AM139,AN139,AW139)</f>
        <v>4</v>
      </c>
      <c r="BB139" s="34">
        <f>AVERAGE(AK139,AP139,AR139,AX139)</f>
        <v>3</v>
      </c>
      <c r="BC139" s="34">
        <f>AVERAGE(AL139,AO139,AQ139,AS139,AY139)</f>
        <v>3.4</v>
      </c>
      <c r="BD139" s="34">
        <f>AVERAGE(AZ:AZ)</f>
        <v>3.41</v>
      </c>
      <c r="BE139" s="34">
        <f>AVERAGE(BA:BA)</f>
        <v>2.4966666666666666</v>
      </c>
      <c r="BF139" s="34">
        <f>AVERAGE(BB:BB)</f>
        <v>3.0133333333333332</v>
      </c>
      <c r="BG139" s="34">
        <f>AVERAGE(BC:BC)</f>
        <v>2.4390000000000009</v>
      </c>
      <c r="BH139" s="36">
        <f>STDEVP(AZ:AZ)</f>
        <v>0.731596427911819</v>
      </c>
      <c r="BI139" s="36">
        <f>STDEVP(BA:BA)</f>
        <v>0.82208407247812687</v>
      </c>
      <c r="BJ139" s="36">
        <f>STDEVP(BB:BB)</f>
        <v>0.87501746014325654</v>
      </c>
      <c r="BK139" s="36">
        <f>STDEVP(BC:BC)</f>
        <v>0.68134352569023027</v>
      </c>
      <c r="BL139" s="36">
        <f>(AZ139-BD139)/BH139</f>
        <v>-0.90213671748483637</v>
      </c>
      <c r="BM139" s="36">
        <f>(BA139-BE139)/BI139</f>
        <v>1.8286856340637014</v>
      </c>
      <c r="BN139" s="36">
        <f>(BB139-BF139)/BJ139</f>
        <v>-1.5237791176361537E-2</v>
      </c>
      <c r="BO139" s="36">
        <f>(BC139-BG139)/BK139</f>
        <v>1.4104485678152803</v>
      </c>
      <c r="BP139" s="7">
        <v>2</v>
      </c>
      <c r="BQ139" s="7">
        <v>3</v>
      </c>
      <c r="BR139" s="7">
        <v>2</v>
      </c>
      <c r="BS139" s="7">
        <v>3</v>
      </c>
    </row>
    <row r="140" spans="1:71">
      <c r="A140" s="6" t="s">
        <v>237</v>
      </c>
      <c r="B140" s="7" t="s">
        <v>300</v>
      </c>
      <c r="C140" s="7">
        <v>31</v>
      </c>
      <c r="D140" s="7">
        <v>2</v>
      </c>
      <c r="E140" s="7">
        <v>18</v>
      </c>
      <c r="F140" s="8">
        <v>41564</v>
      </c>
      <c r="G140" s="9" t="s">
        <v>54</v>
      </c>
      <c r="H140" s="9" t="s">
        <v>289</v>
      </c>
      <c r="I140" s="7">
        <v>78</v>
      </c>
      <c r="J140" s="7">
        <v>100</v>
      </c>
      <c r="K140" s="7">
        <v>1</v>
      </c>
      <c r="L140" s="36">
        <f>I140/J140</f>
        <v>0.78</v>
      </c>
      <c r="M140" s="10">
        <v>7</v>
      </c>
      <c r="N140" s="10">
        <v>2</v>
      </c>
      <c r="O140" s="7">
        <v>82</v>
      </c>
      <c r="P140" s="12">
        <v>2</v>
      </c>
      <c r="Q140" s="7">
        <v>88</v>
      </c>
      <c r="R140" s="7">
        <f>O140-Q140</f>
        <v>-6</v>
      </c>
      <c r="S140" s="7">
        <v>3</v>
      </c>
      <c r="T140" s="7">
        <v>4</v>
      </c>
      <c r="U140" s="7">
        <v>2</v>
      </c>
      <c r="V140" s="7">
        <v>1</v>
      </c>
      <c r="W140" s="7">
        <v>3</v>
      </c>
      <c r="X140" s="7">
        <v>3</v>
      </c>
      <c r="Y140" s="7">
        <v>3</v>
      </c>
      <c r="Z140" s="7">
        <v>4</v>
      </c>
      <c r="AA140" s="7">
        <v>4</v>
      </c>
      <c r="AB140" s="7">
        <v>4</v>
      </c>
      <c r="AC140" s="7">
        <v>3</v>
      </c>
      <c r="AD140" s="7">
        <v>3</v>
      </c>
      <c r="AE140" s="7">
        <v>4</v>
      </c>
      <c r="AF140" s="7">
        <v>2</v>
      </c>
      <c r="AG140" s="7">
        <v>3</v>
      </c>
      <c r="AH140" s="7">
        <v>3</v>
      </c>
      <c r="AI140" s="7">
        <v>3</v>
      </c>
      <c r="AJ140" s="7">
        <v>2</v>
      </c>
      <c r="AK140" s="7">
        <v>3</v>
      </c>
      <c r="AL140" s="7">
        <v>4</v>
      </c>
      <c r="AM140" s="7">
        <v>3</v>
      </c>
      <c r="AN140" s="7">
        <v>4</v>
      </c>
      <c r="AO140" s="7">
        <v>3</v>
      </c>
      <c r="AP140" s="7">
        <v>3</v>
      </c>
      <c r="AQ140" s="7">
        <v>3</v>
      </c>
      <c r="AR140" s="7">
        <v>3</v>
      </c>
      <c r="AS140" s="7">
        <v>3</v>
      </c>
      <c r="AT140" s="7">
        <v>2</v>
      </c>
      <c r="AU140" s="7">
        <v>3</v>
      </c>
      <c r="AV140" s="7">
        <v>2</v>
      </c>
      <c r="AW140" s="7">
        <v>3</v>
      </c>
      <c r="AX140" s="7">
        <v>3</v>
      </c>
      <c r="AY140" s="7">
        <v>4</v>
      </c>
      <c r="AZ140" s="34">
        <f>AVERAGE(AH140,AI140,AT140,AV140)</f>
        <v>2.5</v>
      </c>
      <c r="BA140" s="34">
        <f>AVERAGE(AJ140,AM140,AN140,AW140)</f>
        <v>3</v>
      </c>
      <c r="BB140" s="34">
        <f>AVERAGE(AK140,AP140,AR140,AX140)</f>
        <v>3</v>
      </c>
      <c r="BC140" s="34">
        <f>AVERAGE(AL140,AO140,AQ140,AS140,AY140)</f>
        <v>3.4</v>
      </c>
      <c r="BD140" s="34">
        <f>AVERAGE(AZ:AZ)</f>
        <v>3.41</v>
      </c>
      <c r="BE140" s="34">
        <f>AVERAGE(BA:BA)</f>
        <v>2.4966666666666666</v>
      </c>
      <c r="BF140" s="34">
        <f>AVERAGE(BB:BB)</f>
        <v>3.0133333333333332</v>
      </c>
      <c r="BG140" s="34">
        <f>AVERAGE(BC:BC)</f>
        <v>2.4390000000000009</v>
      </c>
      <c r="BH140" s="36">
        <f>STDEVP(AZ:AZ)</f>
        <v>0.731596427911819</v>
      </c>
      <c r="BI140" s="36">
        <f>STDEVP(BA:BA)</f>
        <v>0.82208407247812687</v>
      </c>
      <c r="BJ140" s="36">
        <f>STDEVP(BB:BB)</f>
        <v>0.87501746014325654</v>
      </c>
      <c r="BK140" s="36">
        <f>STDEVP(BC:BC)</f>
        <v>0.68134352569023027</v>
      </c>
      <c r="BL140" s="36">
        <f>(AZ140-BD140)/BH140</f>
        <v>-1.2438551710775774</v>
      </c>
      <c r="BM140" s="36">
        <f>(BA140-BE140)/BI140</f>
        <v>0.61226503490824602</v>
      </c>
      <c r="BN140" s="36">
        <f>(BB140-BF140)/BJ140</f>
        <v>-1.5237791176361537E-2</v>
      </c>
      <c r="BO140" s="36">
        <f>(BC140-BG140)/BK140</f>
        <v>1.4104485678152803</v>
      </c>
      <c r="BP140" s="7">
        <v>1</v>
      </c>
      <c r="BQ140" s="7">
        <v>2</v>
      </c>
      <c r="BR140" s="7">
        <v>2</v>
      </c>
      <c r="BS140" s="7">
        <v>3</v>
      </c>
    </row>
    <row r="141" spans="1:71">
      <c r="A141" s="6" t="s">
        <v>238</v>
      </c>
      <c r="B141" s="10" t="s">
        <v>158</v>
      </c>
      <c r="C141" s="11">
        <v>85</v>
      </c>
      <c r="D141" s="12">
        <v>1</v>
      </c>
      <c r="E141" s="12">
        <v>19</v>
      </c>
      <c r="F141" s="13">
        <v>41571</v>
      </c>
      <c r="G141" s="14" t="s">
        <v>159</v>
      </c>
      <c r="H141" s="14" t="s">
        <v>287</v>
      </c>
      <c r="I141" s="12">
        <v>66</v>
      </c>
      <c r="J141" s="12">
        <v>100</v>
      </c>
      <c r="K141" s="7">
        <v>1</v>
      </c>
      <c r="L141" s="36">
        <f>I141/J141</f>
        <v>0.66</v>
      </c>
      <c r="M141" s="10">
        <v>6</v>
      </c>
      <c r="N141" s="10">
        <v>1</v>
      </c>
      <c r="O141" s="12">
        <v>62</v>
      </c>
      <c r="P141" s="12">
        <v>1</v>
      </c>
      <c r="Q141" s="12">
        <v>63</v>
      </c>
      <c r="R141" s="7">
        <f>O141-Q141</f>
        <v>-1</v>
      </c>
      <c r="S141" s="12">
        <v>1</v>
      </c>
      <c r="T141" s="12">
        <v>3</v>
      </c>
      <c r="U141" s="12">
        <v>3</v>
      </c>
      <c r="V141" s="12">
        <v>2</v>
      </c>
      <c r="W141" s="12">
        <v>3</v>
      </c>
      <c r="X141" s="12">
        <v>5</v>
      </c>
      <c r="Y141" s="12">
        <v>3</v>
      </c>
      <c r="Z141" s="12">
        <v>3</v>
      </c>
      <c r="AA141" s="12">
        <v>2</v>
      </c>
      <c r="AB141" s="12">
        <v>5</v>
      </c>
      <c r="AC141" s="12">
        <v>3</v>
      </c>
      <c r="AD141" s="12">
        <v>1</v>
      </c>
      <c r="AE141" s="12">
        <v>3</v>
      </c>
      <c r="AF141" s="12">
        <v>3</v>
      </c>
      <c r="AG141" s="12">
        <v>3</v>
      </c>
      <c r="AH141" s="12">
        <v>4</v>
      </c>
      <c r="AI141" s="12">
        <v>3</v>
      </c>
      <c r="AJ141" s="12">
        <v>3</v>
      </c>
      <c r="AK141" s="12">
        <v>2</v>
      </c>
      <c r="AL141" s="12">
        <v>5</v>
      </c>
      <c r="AM141" s="12">
        <v>3</v>
      </c>
      <c r="AN141" s="12">
        <v>3</v>
      </c>
      <c r="AO141" s="12">
        <v>3</v>
      </c>
      <c r="AP141" s="12">
        <v>2</v>
      </c>
      <c r="AQ141" s="12">
        <v>4</v>
      </c>
      <c r="AR141" s="12">
        <v>3</v>
      </c>
      <c r="AS141" s="12">
        <v>3</v>
      </c>
      <c r="AT141" s="12">
        <v>2</v>
      </c>
      <c r="AU141" s="12">
        <v>4</v>
      </c>
      <c r="AV141" s="12">
        <v>2</v>
      </c>
      <c r="AW141" s="12">
        <v>2</v>
      </c>
      <c r="AX141" s="12">
        <v>2</v>
      </c>
      <c r="AY141" s="12">
        <v>3</v>
      </c>
      <c r="AZ141" s="34">
        <f>AVERAGE(AH141,AI141,AT141,AV141)</f>
        <v>2.75</v>
      </c>
      <c r="BA141" s="34">
        <f>AVERAGE(AJ141,AM141,AN141,AW141)</f>
        <v>2.75</v>
      </c>
      <c r="BB141" s="34">
        <f>AVERAGE(AK141,AP141,AR141,AX141)</f>
        <v>2.25</v>
      </c>
      <c r="BC141" s="34">
        <f>AVERAGE(AL141,AO141,AQ141,AS141,AY141)</f>
        <v>3.6</v>
      </c>
      <c r="BD141" s="34">
        <f>AVERAGE(AZ:AZ)</f>
        <v>3.41</v>
      </c>
      <c r="BE141" s="34">
        <f>AVERAGE(BA:BA)</f>
        <v>2.4966666666666666</v>
      </c>
      <c r="BF141" s="34">
        <f>AVERAGE(BB:BB)</f>
        <v>3.0133333333333332</v>
      </c>
      <c r="BG141" s="34">
        <f>AVERAGE(BC:BC)</f>
        <v>2.4390000000000009</v>
      </c>
      <c r="BH141" s="36">
        <f>STDEVP(AZ:AZ)</f>
        <v>0.731596427911819</v>
      </c>
      <c r="BI141" s="36">
        <f>STDEVP(BA:BA)</f>
        <v>0.82208407247812687</v>
      </c>
      <c r="BJ141" s="36">
        <f>STDEVP(BB:BB)</f>
        <v>0.87501746014325654</v>
      </c>
      <c r="BK141" s="36">
        <f>STDEVP(BC:BC)</f>
        <v>0.68134352569023027</v>
      </c>
      <c r="BL141" s="36">
        <f>(AZ141-BD141)/BH141</f>
        <v>-0.90213671748483637</v>
      </c>
      <c r="BM141" s="36">
        <f>(BA141-BE141)/BI141</f>
        <v>0.30815988511938214</v>
      </c>
      <c r="BN141" s="36">
        <f>(BB141-BF141)/BJ141</f>
        <v>-0.87236354484670675</v>
      </c>
      <c r="BO141" s="36">
        <f>(BC141-BG141)/BK141</f>
        <v>1.7039862510234558</v>
      </c>
      <c r="BP141" s="7">
        <v>2</v>
      </c>
      <c r="BQ141" s="7">
        <v>2</v>
      </c>
      <c r="BR141" s="7">
        <v>2</v>
      </c>
      <c r="BS141" s="7">
        <v>3</v>
      </c>
    </row>
    <row r="142" spans="1:71">
      <c r="A142" s="6" t="s">
        <v>238</v>
      </c>
      <c r="B142" s="10" t="s">
        <v>233</v>
      </c>
      <c r="C142" s="11">
        <v>301</v>
      </c>
      <c r="D142" s="12">
        <v>2</v>
      </c>
      <c r="E142" s="12">
        <v>20</v>
      </c>
      <c r="F142" s="13">
        <v>41571</v>
      </c>
      <c r="G142" s="14" t="s">
        <v>190</v>
      </c>
      <c r="H142" s="14" t="s">
        <v>289</v>
      </c>
      <c r="I142" s="12">
        <v>90</v>
      </c>
      <c r="J142" s="12">
        <v>100</v>
      </c>
      <c r="K142" s="7">
        <v>1</v>
      </c>
      <c r="L142" s="36">
        <f>I142/J142</f>
        <v>0.9</v>
      </c>
      <c r="M142" s="10">
        <v>9</v>
      </c>
      <c r="N142" s="10">
        <v>2</v>
      </c>
      <c r="O142" s="12">
        <v>56</v>
      </c>
      <c r="P142" s="12">
        <v>1</v>
      </c>
      <c r="Q142" s="12">
        <v>59</v>
      </c>
      <c r="R142" s="7">
        <f>O142-Q142</f>
        <v>-3</v>
      </c>
      <c r="S142" s="12">
        <v>3</v>
      </c>
      <c r="T142" s="12">
        <v>3</v>
      </c>
      <c r="U142" s="12">
        <v>3</v>
      </c>
      <c r="V142" s="12">
        <v>1</v>
      </c>
      <c r="W142" s="12">
        <v>4</v>
      </c>
      <c r="X142" s="12">
        <v>5</v>
      </c>
      <c r="Y142" s="12">
        <v>5</v>
      </c>
      <c r="Z142" s="12">
        <v>5</v>
      </c>
      <c r="AA142" s="12">
        <v>4</v>
      </c>
      <c r="AB142" s="12">
        <v>5</v>
      </c>
      <c r="AC142" s="12">
        <v>1</v>
      </c>
      <c r="AD142" s="12">
        <v>4</v>
      </c>
      <c r="AE142" s="12">
        <v>5</v>
      </c>
      <c r="AF142" s="12">
        <v>1</v>
      </c>
      <c r="AG142" s="12">
        <v>4</v>
      </c>
      <c r="AH142" s="12">
        <v>4</v>
      </c>
      <c r="AI142" s="12">
        <v>4</v>
      </c>
      <c r="AJ142" s="12">
        <v>5</v>
      </c>
      <c r="AK142" s="12">
        <v>1</v>
      </c>
      <c r="AL142" s="12">
        <v>4</v>
      </c>
      <c r="AM142" s="12">
        <v>3</v>
      </c>
      <c r="AN142" s="12">
        <v>3</v>
      </c>
      <c r="AO142" s="12">
        <v>3</v>
      </c>
      <c r="AP142" s="12">
        <v>3</v>
      </c>
      <c r="AQ142" s="12">
        <v>4</v>
      </c>
      <c r="AR142" s="12">
        <v>1</v>
      </c>
      <c r="AS142" s="12">
        <v>4</v>
      </c>
      <c r="AT142" s="12">
        <v>1</v>
      </c>
      <c r="AU142" s="12">
        <v>4</v>
      </c>
      <c r="AV142" s="12">
        <v>1</v>
      </c>
      <c r="AW142" s="12">
        <v>2</v>
      </c>
      <c r="AX142" s="12">
        <v>1</v>
      </c>
      <c r="AY142" s="12">
        <v>3</v>
      </c>
      <c r="AZ142" s="34">
        <f>AVERAGE(AH142,AI142,AT142,AV142)</f>
        <v>2.5</v>
      </c>
      <c r="BA142" s="34">
        <f>AVERAGE(AJ142,AM142,AN142,AW142)</f>
        <v>3.25</v>
      </c>
      <c r="BB142" s="34">
        <f>AVERAGE(AK142,AP142,AR142,AX142)</f>
        <v>1.5</v>
      </c>
      <c r="BC142" s="34">
        <f>AVERAGE(AL142,AO142,AQ142,AS142,AY142)</f>
        <v>3.6</v>
      </c>
      <c r="BD142" s="34">
        <f>AVERAGE(AZ:AZ)</f>
        <v>3.41</v>
      </c>
      <c r="BE142" s="34">
        <f>AVERAGE(BA:BA)</f>
        <v>2.4966666666666666</v>
      </c>
      <c r="BF142" s="34">
        <f>AVERAGE(BB:BB)</f>
        <v>3.0133333333333332</v>
      </c>
      <c r="BG142" s="34">
        <f>AVERAGE(BC:BC)</f>
        <v>2.4390000000000009</v>
      </c>
      <c r="BH142" s="36">
        <f>STDEVP(AZ:AZ)</f>
        <v>0.731596427911819</v>
      </c>
      <c r="BI142" s="36">
        <f>STDEVP(BA:BA)</f>
        <v>0.82208407247812687</v>
      </c>
      <c r="BJ142" s="36">
        <f>STDEVP(BB:BB)</f>
        <v>0.87501746014325654</v>
      </c>
      <c r="BK142" s="36">
        <f>STDEVP(BC:BC)</f>
        <v>0.68134352569023027</v>
      </c>
      <c r="BL142" s="36">
        <f>(AZ142-BD142)/BH142</f>
        <v>-1.2438551710775774</v>
      </c>
      <c r="BM142" s="36">
        <f>(BA142-BE142)/BI142</f>
        <v>0.91637018469710996</v>
      </c>
      <c r="BN142" s="36">
        <f>(BB142-BF142)/BJ142</f>
        <v>-1.729489298517052</v>
      </c>
      <c r="BO142" s="36">
        <f>(BC142-BG142)/BK142</f>
        <v>1.7039862510234558</v>
      </c>
      <c r="BP142" s="7">
        <v>1</v>
      </c>
      <c r="BQ142" s="7">
        <v>2</v>
      </c>
      <c r="BR142" s="7">
        <v>1</v>
      </c>
      <c r="BS142" s="7">
        <v>3</v>
      </c>
    </row>
    <row r="143" spans="1:71">
      <c r="A143" s="7" t="s">
        <v>238</v>
      </c>
      <c r="B143" s="7" t="s">
        <v>312</v>
      </c>
      <c r="C143" s="7">
        <v>138</v>
      </c>
      <c r="D143" s="7">
        <v>1</v>
      </c>
      <c r="E143" s="7">
        <v>31</v>
      </c>
      <c r="F143" s="8">
        <v>41571</v>
      </c>
      <c r="G143" s="9" t="s">
        <v>313</v>
      </c>
      <c r="H143" s="9" t="s">
        <v>298</v>
      </c>
      <c r="I143" s="7">
        <v>67</v>
      </c>
      <c r="J143" s="7">
        <v>100</v>
      </c>
      <c r="K143" s="7">
        <v>1</v>
      </c>
      <c r="L143" s="36">
        <f>I143/J143</f>
        <v>0.67</v>
      </c>
      <c r="M143" s="10">
        <v>6</v>
      </c>
      <c r="N143" s="10">
        <v>1</v>
      </c>
      <c r="O143" s="7">
        <v>85</v>
      </c>
      <c r="P143" s="12">
        <v>2</v>
      </c>
      <c r="S143" s="7">
        <v>3</v>
      </c>
      <c r="T143" s="7">
        <v>4</v>
      </c>
      <c r="U143" s="7">
        <v>1</v>
      </c>
      <c r="V143" s="7">
        <v>1</v>
      </c>
      <c r="W143" s="7">
        <v>5</v>
      </c>
      <c r="X143" s="7">
        <v>5</v>
      </c>
      <c r="Y143" s="7">
        <v>4</v>
      </c>
      <c r="Z143" s="7">
        <v>4</v>
      </c>
      <c r="AA143" s="7">
        <v>4</v>
      </c>
      <c r="AB143" s="7">
        <v>5</v>
      </c>
      <c r="AC143" s="7">
        <v>3</v>
      </c>
      <c r="AD143" s="7">
        <v>4</v>
      </c>
      <c r="AE143" s="7">
        <v>5</v>
      </c>
      <c r="AF143" s="7">
        <v>4</v>
      </c>
      <c r="AG143" s="7">
        <v>4</v>
      </c>
      <c r="AH143" s="7">
        <v>4</v>
      </c>
      <c r="AI143" s="7">
        <v>4</v>
      </c>
      <c r="AJ143" s="7">
        <v>4</v>
      </c>
      <c r="AK143" s="7">
        <v>5</v>
      </c>
      <c r="AL143" s="7">
        <v>3</v>
      </c>
      <c r="AM143" s="7">
        <v>4</v>
      </c>
      <c r="AN143" s="7">
        <v>3</v>
      </c>
      <c r="AO143" s="7">
        <v>4</v>
      </c>
      <c r="AP143" s="7">
        <v>4</v>
      </c>
      <c r="AQ143" s="7">
        <v>2</v>
      </c>
      <c r="AR143" s="7">
        <v>5</v>
      </c>
      <c r="AS143" s="7">
        <v>4</v>
      </c>
      <c r="AT143" s="7">
        <v>4</v>
      </c>
      <c r="AU143" s="7">
        <v>3</v>
      </c>
      <c r="AV143" s="7">
        <v>4</v>
      </c>
      <c r="AW143" s="7">
        <v>5</v>
      </c>
      <c r="AX143" s="7">
        <v>4</v>
      </c>
      <c r="AY143" s="7">
        <v>5</v>
      </c>
      <c r="AZ143" s="34">
        <f>AVERAGE(AH143,AI143,AT143,AV143)</f>
        <v>4</v>
      </c>
      <c r="BA143" s="34">
        <f>AVERAGE(AJ143,AM143,AN143,AW143)</f>
        <v>4</v>
      </c>
      <c r="BB143" s="34">
        <f>AVERAGE(AK143,AP143,AR143,AX143)</f>
        <v>4.5</v>
      </c>
      <c r="BC143" s="34">
        <f>AVERAGE(AL143,AO143,AQ143,AS143,AY143)</f>
        <v>3.6</v>
      </c>
      <c r="BD143" s="34">
        <f>AVERAGE(AZ:AZ)</f>
        <v>3.41</v>
      </c>
      <c r="BE143" s="34">
        <f>AVERAGE(BA:BA)</f>
        <v>2.4966666666666666</v>
      </c>
      <c r="BF143" s="34">
        <f>AVERAGE(BB:BB)</f>
        <v>3.0133333333333332</v>
      </c>
      <c r="BG143" s="34">
        <f>AVERAGE(BC:BC)</f>
        <v>2.4390000000000009</v>
      </c>
      <c r="BH143" s="36">
        <f>STDEVP(AZ:AZ)</f>
        <v>0.731596427911819</v>
      </c>
      <c r="BI143" s="36">
        <f>STDEVP(BA:BA)</f>
        <v>0.82208407247812687</v>
      </c>
      <c r="BJ143" s="36">
        <f>STDEVP(BB:BB)</f>
        <v>0.87501746014325654</v>
      </c>
      <c r="BK143" s="36">
        <f>STDEVP(BC:BC)</f>
        <v>0.68134352569023027</v>
      </c>
      <c r="BL143" s="36">
        <f>(AZ143-BD143)/BH143</f>
        <v>0.80645555047886852</v>
      </c>
      <c r="BM143" s="36">
        <f>(BA143-BE143)/BI143</f>
        <v>1.8286856340637014</v>
      </c>
      <c r="BN143" s="36">
        <f>(BB143-BF143)/BJ143</f>
        <v>1.6990137161643288</v>
      </c>
      <c r="BO143" s="36">
        <f>(BC143-BG143)/BK143</f>
        <v>1.7039862510234558</v>
      </c>
      <c r="BP143" s="7">
        <v>2</v>
      </c>
      <c r="BQ143" s="7">
        <v>3</v>
      </c>
      <c r="BR143" s="7">
        <v>3</v>
      </c>
      <c r="BS143" s="7">
        <v>3</v>
      </c>
    </row>
    <row r="144" spans="1:71">
      <c r="A144" s="7" t="s">
        <v>238</v>
      </c>
      <c r="C144" s="7">
        <v>135</v>
      </c>
      <c r="D144" s="7">
        <v>2</v>
      </c>
      <c r="E144" s="7">
        <v>45</v>
      </c>
      <c r="F144" s="8">
        <v>41571</v>
      </c>
      <c r="G144" s="9" t="s">
        <v>308</v>
      </c>
      <c r="H144" s="9" t="s">
        <v>287</v>
      </c>
      <c r="I144" s="7">
        <v>68</v>
      </c>
      <c r="J144" s="7">
        <v>100</v>
      </c>
      <c r="K144" s="7">
        <v>1</v>
      </c>
      <c r="L144" s="36">
        <f>I144/J144</f>
        <v>0.68</v>
      </c>
      <c r="M144" s="10">
        <v>6</v>
      </c>
      <c r="N144" s="10">
        <v>1</v>
      </c>
      <c r="O144" s="7">
        <v>63</v>
      </c>
      <c r="P144" s="12">
        <v>1</v>
      </c>
      <c r="S144" s="7">
        <v>5</v>
      </c>
      <c r="T144" s="7">
        <v>5</v>
      </c>
      <c r="U144" s="7">
        <v>3</v>
      </c>
      <c r="V144" s="7">
        <v>4</v>
      </c>
      <c r="W144" s="7">
        <v>5</v>
      </c>
      <c r="X144" s="7">
        <v>5</v>
      </c>
      <c r="Y144" s="7">
        <v>4</v>
      </c>
      <c r="Z144" s="7">
        <v>4</v>
      </c>
      <c r="AA144" s="7">
        <v>3</v>
      </c>
      <c r="AB144" s="7">
        <v>4</v>
      </c>
      <c r="AC144" s="7">
        <v>4</v>
      </c>
      <c r="AD144" s="7">
        <v>3</v>
      </c>
      <c r="AE144" s="7">
        <v>3</v>
      </c>
      <c r="AF144" s="7">
        <v>4</v>
      </c>
      <c r="AG144" s="7">
        <v>3</v>
      </c>
      <c r="AH144" s="7">
        <v>5</v>
      </c>
      <c r="AI144" s="7">
        <v>3</v>
      </c>
      <c r="AJ144" s="7">
        <v>5</v>
      </c>
      <c r="AK144" s="7">
        <v>5</v>
      </c>
      <c r="AL144" s="7">
        <v>4</v>
      </c>
      <c r="AM144" s="7">
        <v>2</v>
      </c>
      <c r="AN144" s="7">
        <v>4</v>
      </c>
      <c r="AO144" s="7">
        <v>2</v>
      </c>
      <c r="AP144" s="7">
        <v>1</v>
      </c>
      <c r="AQ144" s="7">
        <v>2</v>
      </c>
      <c r="AR144" s="7">
        <v>4</v>
      </c>
      <c r="AS144" s="7">
        <v>5</v>
      </c>
      <c r="AT144" s="7">
        <v>5</v>
      </c>
      <c r="AU144" s="7">
        <v>1</v>
      </c>
      <c r="AV144" s="7">
        <v>5</v>
      </c>
      <c r="AW144" s="7">
        <v>5</v>
      </c>
      <c r="AX144" s="7">
        <v>1</v>
      </c>
      <c r="AY144" s="7">
        <v>5</v>
      </c>
      <c r="AZ144" s="34">
        <f>AVERAGE(AH144,AI144,AT144,AV144)</f>
        <v>4.5</v>
      </c>
      <c r="BA144" s="34">
        <f>AVERAGE(AJ144,AM144,AN144,AW144)</f>
        <v>4</v>
      </c>
      <c r="BB144" s="34">
        <f>AVERAGE(AK144,AP144,AR144,AX144)</f>
        <v>2.75</v>
      </c>
      <c r="BC144" s="34">
        <f>AVERAGE(AL144,AO144,AQ144,AS144,AY144)</f>
        <v>3.6</v>
      </c>
      <c r="BD144" s="34">
        <f>AVERAGE(AZ:AZ)</f>
        <v>3.41</v>
      </c>
      <c r="BE144" s="34">
        <f>AVERAGE(BA:BA)</f>
        <v>2.4966666666666666</v>
      </c>
      <c r="BF144" s="34">
        <f>AVERAGE(BB:BB)</f>
        <v>3.0133333333333332</v>
      </c>
      <c r="BG144" s="34">
        <f>AVERAGE(BC:BC)</f>
        <v>2.4390000000000009</v>
      </c>
      <c r="BH144" s="36">
        <f>STDEVP(AZ:AZ)</f>
        <v>0.731596427911819</v>
      </c>
      <c r="BI144" s="36">
        <f>STDEVP(BA:BA)</f>
        <v>0.82208407247812687</v>
      </c>
      <c r="BJ144" s="36">
        <f>STDEVP(BB:BB)</f>
        <v>0.87501746014325654</v>
      </c>
      <c r="BK144" s="36">
        <f>STDEVP(BC:BC)</f>
        <v>0.68134352569023027</v>
      </c>
      <c r="BL144" s="36">
        <f>(AZ144-BD144)/BH144</f>
        <v>1.4898924576643504</v>
      </c>
      <c r="BM144" s="36">
        <f>(BA144-BE144)/BI144</f>
        <v>1.8286856340637014</v>
      </c>
      <c r="BN144" s="36">
        <f>(BB144-BF144)/BJ144</f>
        <v>-0.30094637573314326</v>
      </c>
      <c r="BO144" s="36">
        <f>(BC144-BG144)/BK144</f>
        <v>1.7039862510234558</v>
      </c>
      <c r="BP144" s="7">
        <v>3</v>
      </c>
      <c r="BQ144" s="7">
        <v>3</v>
      </c>
      <c r="BR144" s="7">
        <v>2</v>
      </c>
      <c r="BS144" s="7">
        <v>3</v>
      </c>
    </row>
    <row r="145" spans="1:71">
      <c r="A145" s="6" t="s">
        <v>237</v>
      </c>
      <c r="B145" s="7" t="s">
        <v>73</v>
      </c>
      <c r="C145" s="7">
        <v>201</v>
      </c>
      <c r="D145" s="7">
        <v>1</v>
      </c>
      <c r="E145" s="7">
        <v>21</v>
      </c>
      <c r="F145" s="8">
        <v>41564</v>
      </c>
      <c r="G145" s="9" t="s">
        <v>39</v>
      </c>
      <c r="H145" s="9" t="s">
        <v>297</v>
      </c>
      <c r="I145" s="7">
        <v>65</v>
      </c>
      <c r="J145" s="7">
        <v>100</v>
      </c>
      <c r="K145" s="7">
        <v>1</v>
      </c>
      <c r="L145" s="36">
        <f>I145/J145</f>
        <v>0.65</v>
      </c>
      <c r="M145" s="10">
        <v>6</v>
      </c>
      <c r="N145" s="10">
        <v>1</v>
      </c>
      <c r="O145" s="7">
        <v>98</v>
      </c>
      <c r="P145" s="12">
        <v>2</v>
      </c>
      <c r="Q145" s="7">
        <v>95</v>
      </c>
      <c r="R145" s="7">
        <f>O145-Q145</f>
        <v>3</v>
      </c>
      <c r="S145" s="7">
        <v>5</v>
      </c>
      <c r="T145" s="7">
        <v>4</v>
      </c>
      <c r="U145" s="7">
        <v>3</v>
      </c>
      <c r="V145" s="7">
        <v>2</v>
      </c>
      <c r="W145" s="7">
        <v>4</v>
      </c>
      <c r="X145" s="7">
        <v>5</v>
      </c>
      <c r="Y145" s="7">
        <v>5</v>
      </c>
      <c r="Z145" s="7">
        <v>5</v>
      </c>
      <c r="AA145" s="7">
        <v>5</v>
      </c>
      <c r="AB145" s="7">
        <v>5</v>
      </c>
      <c r="AC145" s="7">
        <v>2</v>
      </c>
      <c r="AD145" s="7">
        <v>5</v>
      </c>
      <c r="AE145" s="7">
        <v>5</v>
      </c>
      <c r="AF145" s="7">
        <v>2</v>
      </c>
      <c r="AG145" s="7">
        <v>5</v>
      </c>
      <c r="AH145" s="7">
        <v>5</v>
      </c>
      <c r="AI145" s="7">
        <v>4</v>
      </c>
      <c r="AJ145" s="7">
        <v>3</v>
      </c>
      <c r="AK145" s="7">
        <v>1</v>
      </c>
      <c r="AL145" s="7">
        <v>2</v>
      </c>
      <c r="AM145" s="7">
        <v>2</v>
      </c>
      <c r="AN145" s="7">
        <v>2</v>
      </c>
      <c r="AO145" s="7">
        <v>3</v>
      </c>
      <c r="AP145" s="7">
        <v>1</v>
      </c>
      <c r="AQ145" s="7">
        <v>4</v>
      </c>
      <c r="AR145" s="7">
        <v>2</v>
      </c>
      <c r="AS145" s="7">
        <v>5</v>
      </c>
      <c r="AT145" s="7">
        <v>4</v>
      </c>
      <c r="AU145" s="7">
        <v>2</v>
      </c>
      <c r="AV145" s="7">
        <v>4</v>
      </c>
      <c r="AW145" s="7">
        <v>2</v>
      </c>
      <c r="AX145" s="7">
        <v>3</v>
      </c>
      <c r="AY145" s="7">
        <v>5</v>
      </c>
      <c r="AZ145" s="34">
        <f>AVERAGE(AH145,AI145,AT145,AV145)</f>
        <v>4.25</v>
      </c>
      <c r="BA145" s="34">
        <f>AVERAGE(AJ145,AM145,AN145,AW145)</f>
        <v>2.25</v>
      </c>
      <c r="BB145" s="34">
        <f>AVERAGE(AK145,AP145,AR145,AX145)</f>
        <v>1.75</v>
      </c>
      <c r="BC145" s="34">
        <f>AVERAGE(AL145,AO145,AQ145,AS145,AY145)</f>
        <v>3.8</v>
      </c>
      <c r="BD145" s="34">
        <f>AVERAGE(AZ:AZ)</f>
        <v>3.41</v>
      </c>
      <c r="BE145" s="34">
        <f>AVERAGE(BA:BA)</f>
        <v>2.4966666666666666</v>
      </c>
      <c r="BF145" s="34">
        <f>AVERAGE(BB:BB)</f>
        <v>3.0133333333333332</v>
      </c>
      <c r="BG145" s="34">
        <f>AVERAGE(BC:BC)</f>
        <v>2.4390000000000009</v>
      </c>
      <c r="BH145" s="36">
        <f>STDEVP(AZ:AZ)</f>
        <v>0.731596427911819</v>
      </c>
      <c r="BI145" s="36">
        <f>STDEVP(BA:BA)</f>
        <v>0.82208407247812687</v>
      </c>
      <c r="BJ145" s="36">
        <f>STDEVP(BB:BB)</f>
        <v>0.87501746014325654</v>
      </c>
      <c r="BK145" s="36">
        <f>STDEVP(BC:BC)</f>
        <v>0.68134352569023027</v>
      </c>
      <c r="BL145" s="36">
        <f>(AZ145-BD145)/BH145</f>
        <v>1.1481740040716095</v>
      </c>
      <c r="BM145" s="36">
        <f>(BA145-BE145)/BI145</f>
        <v>-0.30005041445834557</v>
      </c>
      <c r="BN145" s="36">
        <f>(BB145-BF145)/BJ145</f>
        <v>-1.4437807139602703</v>
      </c>
      <c r="BO145" s="36">
        <f>(BC145-BG145)/BK145</f>
        <v>1.9975239342316307</v>
      </c>
      <c r="BP145" s="7">
        <v>3</v>
      </c>
      <c r="BQ145" s="7">
        <v>2</v>
      </c>
      <c r="BR145" s="7">
        <v>1</v>
      </c>
      <c r="BS145" s="7">
        <v>3</v>
      </c>
    </row>
    <row r="146" spans="1:71">
      <c r="A146" s="6" t="s">
        <v>238</v>
      </c>
      <c r="B146" s="10" t="s">
        <v>205</v>
      </c>
      <c r="C146" s="11">
        <v>114</v>
      </c>
      <c r="D146" s="12">
        <v>2</v>
      </c>
      <c r="E146" s="12">
        <v>45</v>
      </c>
      <c r="F146" s="13">
        <v>41571</v>
      </c>
      <c r="G146" s="14" t="s">
        <v>206</v>
      </c>
      <c r="H146" s="14" t="s">
        <v>287</v>
      </c>
      <c r="I146" s="12">
        <v>62</v>
      </c>
      <c r="J146" s="12">
        <v>100</v>
      </c>
      <c r="K146" s="7">
        <v>1</v>
      </c>
      <c r="L146" s="36">
        <f>I146/J146</f>
        <v>0.62</v>
      </c>
      <c r="M146" s="10">
        <v>6</v>
      </c>
      <c r="N146" s="10">
        <v>1</v>
      </c>
      <c r="O146" s="12">
        <v>70</v>
      </c>
      <c r="P146" s="12">
        <v>1</v>
      </c>
      <c r="Q146" s="12">
        <v>70</v>
      </c>
      <c r="R146" s="7">
        <f>O146-Q146</f>
        <v>0</v>
      </c>
      <c r="S146" s="12">
        <v>3</v>
      </c>
      <c r="T146" s="12">
        <v>3</v>
      </c>
      <c r="U146" s="12">
        <v>3</v>
      </c>
      <c r="V146" s="12">
        <v>1</v>
      </c>
      <c r="W146" s="12">
        <v>4</v>
      </c>
      <c r="X146" s="12">
        <v>3</v>
      </c>
      <c r="Y146" s="12">
        <v>3</v>
      </c>
      <c r="Z146" s="12">
        <v>5</v>
      </c>
      <c r="AA146" s="12">
        <v>4</v>
      </c>
      <c r="AB146" s="12">
        <v>4</v>
      </c>
      <c r="AC146" s="12">
        <v>3</v>
      </c>
      <c r="AD146" s="12">
        <v>3</v>
      </c>
      <c r="AE146" s="12">
        <v>3</v>
      </c>
      <c r="AF146" s="12">
        <v>2</v>
      </c>
      <c r="AG146" s="12">
        <v>3</v>
      </c>
      <c r="AH146" s="12">
        <v>4</v>
      </c>
      <c r="AI146" s="12">
        <v>4</v>
      </c>
      <c r="AJ146" s="12">
        <v>3</v>
      </c>
      <c r="AK146" s="12">
        <v>4</v>
      </c>
      <c r="AL146" s="12">
        <v>4</v>
      </c>
      <c r="AM146" s="12">
        <v>4</v>
      </c>
      <c r="AN146" s="12">
        <v>4</v>
      </c>
      <c r="AO146" s="12">
        <v>4</v>
      </c>
      <c r="AP146" s="12">
        <v>4</v>
      </c>
      <c r="AQ146" s="12">
        <v>3</v>
      </c>
      <c r="AR146" s="12">
        <v>4</v>
      </c>
      <c r="AS146" s="12">
        <v>3</v>
      </c>
      <c r="AT146" s="12">
        <v>3</v>
      </c>
      <c r="AU146" s="12">
        <v>4</v>
      </c>
      <c r="AV146" s="12">
        <v>4</v>
      </c>
      <c r="AW146" s="12">
        <v>4</v>
      </c>
      <c r="AX146" s="12">
        <v>3</v>
      </c>
      <c r="AY146" s="12">
        <v>5</v>
      </c>
      <c r="AZ146" s="34">
        <f>AVERAGE(AH146,AI146,AT146,AV146)</f>
        <v>3.75</v>
      </c>
      <c r="BA146" s="34">
        <f>AVERAGE(AJ146,AM146,AN146,AW146)</f>
        <v>3.75</v>
      </c>
      <c r="BB146" s="34">
        <f>AVERAGE(AK146,AP146,AR146,AX146)</f>
        <v>3.75</v>
      </c>
      <c r="BC146" s="34">
        <f>AVERAGE(AL146,AO146,AQ146,AS146,AY146)</f>
        <v>3.8</v>
      </c>
      <c r="BD146" s="34">
        <f>AVERAGE(AZ:AZ)</f>
        <v>3.41</v>
      </c>
      <c r="BE146" s="34">
        <f>AVERAGE(BA:BA)</f>
        <v>2.4966666666666666</v>
      </c>
      <c r="BF146" s="34">
        <f>AVERAGE(BB:BB)</f>
        <v>3.0133333333333332</v>
      </c>
      <c r="BG146" s="34">
        <f>AVERAGE(BC:BC)</f>
        <v>2.4390000000000009</v>
      </c>
      <c r="BH146" s="36">
        <f>STDEVP(AZ:AZ)</f>
        <v>0.731596427911819</v>
      </c>
      <c r="BI146" s="36">
        <f>STDEVP(BA:BA)</f>
        <v>0.82208407247812687</v>
      </c>
      <c r="BJ146" s="36">
        <f>STDEVP(BB:BB)</f>
        <v>0.87501746014325654</v>
      </c>
      <c r="BK146" s="36">
        <f>STDEVP(BC:BC)</f>
        <v>0.68134352569023027</v>
      </c>
      <c r="BL146" s="36">
        <f>(AZ146-BD146)/BH146</f>
        <v>0.46473709688612758</v>
      </c>
      <c r="BM146" s="36">
        <f>(BA146-BE146)/BI146</f>
        <v>1.5245804842748376</v>
      </c>
      <c r="BN146" s="36">
        <f>(BB146-BF146)/BJ146</f>
        <v>0.84188796249398368</v>
      </c>
      <c r="BO146" s="36">
        <f>(BC146-BG146)/BK146</f>
        <v>1.9975239342316307</v>
      </c>
      <c r="BP146" s="7">
        <v>2</v>
      </c>
      <c r="BQ146" s="7">
        <v>3</v>
      </c>
      <c r="BR146" s="7">
        <v>2</v>
      </c>
      <c r="BS146" s="7">
        <v>3</v>
      </c>
    </row>
    <row r="147" spans="1:71">
      <c r="A147" s="6" t="s">
        <v>237</v>
      </c>
      <c r="B147" s="7" t="s">
        <v>73</v>
      </c>
      <c r="C147" s="7">
        <v>68</v>
      </c>
      <c r="D147" s="7">
        <v>1</v>
      </c>
      <c r="E147" s="7">
        <v>21</v>
      </c>
      <c r="F147" s="8">
        <v>41564</v>
      </c>
      <c r="G147" s="9" t="s">
        <v>39</v>
      </c>
      <c r="H147" s="9" t="s">
        <v>297</v>
      </c>
      <c r="I147" s="7">
        <v>65</v>
      </c>
      <c r="J147" s="7">
        <v>100</v>
      </c>
      <c r="K147" s="7">
        <v>1</v>
      </c>
      <c r="L147" s="36">
        <f>I147/J147</f>
        <v>0.65</v>
      </c>
      <c r="M147" s="10">
        <v>6</v>
      </c>
      <c r="N147" s="10">
        <v>1</v>
      </c>
      <c r="O147" s="7">
        <v>98</v>
      </c>
      <c r="P147" s="12">
        <v>2</v>
      </c>
      <c r="Q147" s="7">
        <v>95</v>
      </c>
      <c r="R147" s="7">
        <f>O147-Q147</f>
        <v>3</v>
      </c>
      <c r="S147" s="7">
        <v>5</v>
      </c>
      <c r="T147" s="7">
        <v>4</v>
      </c>
      <c r="U147" s="7">
        <v>3</v>
      </c>
      <c r="V147" s="7">
        <v>2</v>
      </c>
      <c r="W147" s="7">
        <v>4</v>
      </c>
      <c r="X147" s="7">
        <v>5</v>
      </c>
      <c r="Y147" s="7">
        <v>5</v>
      </c>
      <c r="Z147" s="7">
        <v>5</v>
      </c>
      <c r="AA147" s="7">
        <v>5</v>
      </c>
      <c r="AB147" s="7">
        <v>5</v>
      </c>
      <c r="AC147" s="7">
        <v>2</v>
      </c>
      <c r="AD147" s="7">
        <v>5</v>
      </c>
      <c r="AE147" s="7">
        <v>5</v>
      </c>
      <c r="AF147" s="7">
        <v>2</v>
      </c>
      <c r="AG147" s="7">
        <v>5</v>
      </c>
      <c r="AH147" s="7">
        <v>5</v>
      </c>
      <c r="AI147" s="7">
        <v>4</v>
      </c>
      <c r="AJ147" s="7">
        <v>3</v>
      </c>
      <c r="AK147" s="7">
        <v>1</v>
      </c>
      <c r="AL147" s="7">
        <v>2</v>
      </c>
      <c r="AM147" s="7">
        <v>2</v>
      </c>
      <c r="AN147" s="7">
        <v>1</v>
      </c>
      <c r="AO147" s="7">
        <v>4</v>
      </c>
      <c r="AP147" s="7">
        <v>2</v>
      </c>
      <c r="AQ147" s="7">
        <v>4</v>
      </c>
      <c r="AR147" s="7">
        <v>2</v>
      </c>
      <c r="AS147" s="7">
        <v>5</v>
      </c>
      <c r="AT147" s="7">
        <v>4</v>
      </c>
      <c r="AU147" s="7">
        <v>2</v>
      </c>
      <c r="AV147" s="7">
        <v>4</v>
      </c>
      <c r="AW147" s="7">
        <v>2</v>
      </c>
      <c r="AX147" s="7">
        <v>3</v>
      </c>
      <c r="AY147" s="7">
        <v>5</v>
      </c>
      <c r="AZ147" s="34">
        <f>AVERAGE(AH147,AI147,AT147,AV147)</f>
        <v>4.25</v>
      </c>
      <c r="BA147" s="34">
        <f>AVERAGE(AJ147,AM147,AN147,AW147)</f>
        <v>2</v>
      </c>
      <c r="BB147" s="34">
        <f>AVERAGE(AK147,AP147,AR147,AX147)</f>
        <v>2</v>
      </c>
      <c r="BC147" s="34">
        <f>AVERAGE(AL147,AO147,AQ147,AS147,AY147)</f>
        <v>4</v>
      </c>
      <c r="BD147" s="34">
        <f>AVERAGE(AZ:AZ)</f>
        <v>3.41</v>
      </c>
      <c r="BE147" s="34">
        <f>AVERAGE(BA:BA)</f>
        <v>2.4966666666666666</v>
      </c>
      <c r="BF147" s="34">
        <f>AVERAGE(BB:BB)</f>
        <v>3.0133333333333332</v>
      </c>
      <c r="BG147" s="34">
        <f>AVERAGE(BC:BC)</f>
        <v>2.4390000000000009</v>
      </c>
      <c r="BH147" s="36">
        <f>STDEVP(AZ:AZ)</f>
        <v>0.731596427911819</v>
      </c>
      <c r="BI147" s="36">
        <f>STDEVP(BA:BA)</f>
        <v>0.82208407247812687</v>
      </c>
      <c r="BJ147" s="36">
        <f>STDEVP(BB:BB)</f>
        <v>0.87501746014325654</v>
      </c>
      <c r="BK147" s="36">
        <f>STDEVP(BC:BC)</f>
        <v>0.68134352569023027</v>
      </c>
      <c r="BL147" s="36">
        <f>(AZ147-BD147)/BH147</f>
        <v>1.1481740040716095</v>
      </c>
      <c r="BM147" s="36">
        <f>(BA147-BE147)/BI147</f>
        <v>-0.60415556424720951</v>
      </c>
      <c r="BN147" s="36">
        <f>(BB147-BF147)/BJ147</f>
        <v>-1.1580721294034884</v>
      </c>
      <c r="BO147" s="36">
        <f>(BC147-BG147)/BK147</f>
        <v>2.291061617439806</v>
      </c>
      <c r="BP147" s="7">
        <v>3</v>
      </c>
      <c r="BQ147" s="7">
        <v>2</v>
      </c>
      <c r="BR147" s="7">
        <v>1</v>
      </c>
      <c r="BS147" s="7">
        <v>3</v>
      </c>
    </row>
    <row r="148" spans="1:71">
      <c r="A148" s="6" t="s">
        <v>238</v>
      </c>
      <c r="B148" s="10" t="s">
        <v>186</v>
      </c>
      <c r="C148" s="11">
        <v>100</v>
      </c>
      <c r="D148" s="12">
        <v>2</v>
      </c>
      <c r="E148" s="12">
        <v>43</v>
      </c>
      <c r="F148" s="13">
        <v>41571</v>
      </c>
      <c r="G148" s="14" t="s">
        <v>132</v>
      </c>
      <c r="H148" s="9" t="s">
        <v>298</v>
      </c>
      <c r="I148" s="12">
        <v>72</v>
      </c>
      <c r="J148" s="12">
        <v>100</v>
      </c>
      <c r="K148" s="7">
        <v>1</v>
      </c>
      <c r="L148" s="36">
        <f>I148/J148</f>
        <v>0.72</v>
      </c>
      <c r="M148" s="10">
        <v>7</v>
      </c>
      <c r="N148" s="10">
        <v>1</v>
      </c>
      <c r="O148" s="12">
        <v>71</v>
      </c>
      <c r="P148" s="12">
        <v>1</v>
      </c>
      <c r="Q148" s="12">
        <v>76</v>
      </c>
      <c r="R148" s="7">
        <f>O148-Q148</f>
        <v>-5</v>
      </c>
      <c r="S148" s="12">
        <v>4</v>
      </c>
      <c r="T148" s="12">
        <v>5</v>
      </c>
      <c r="U148" s="12">
        <v>2</v>
      </c>
      <c r="V148" s="12">
        <v>2</v>
      </c>
      <c r="W148" s="12">
        <v>5</v>
      </c>
      <c r="X148" s="12">
        <v>5</v>
      </c>
      <c r="Y148" s="12">
        <v>4</v>
      </c>
      <c r="Z148" s="12">
        <v>4</v>
      </c>
      <c r="AA148" s="12">
        <v>2</v>
      </c>
      <c r="AB148" s="12">
        <v>5</v>
      </c>
      <c r="AC148" s="12">
        <v>4</v>
      </c>
      <c r="AD148" s="12">
        <v>1</v>
      </c>
      <c r="AE148" s="12">
        <v>5</v>
      </c>
      <c r="AF148" s="12">
        <v>5</v>
      </c>
      <c r="AG148" s="12">
        <v>5</v>
      </c>
      <c r="AH148" s="12">
        <v>3</v>
      </c>
      <c r="AI148" s="12">
        <v>4</v>
      </c>
      <c r="AJ148" s="12">
        <v>3</v>
      </c>
      <c r="AK148" s="12">
        <v>2</v>
      </c>
      <c r="AL148" s="12">
        <v>3</v>
      </c>
      <c r="AM148" s="12">
        <v>3</v>
      </c>
      <c r="AN148" s="12">
        <v>1</v>
      </c>
      <c r="AO148" s="12">
        <v>3</v>
      </c>
      <c r="AP148" s="12">
        <v>2</v>
      </c>
      <c r="AQ148" s="12">
        <v>4</v>
      </c>
      <c r="AR148" s="12">
        <v>3</v>
      </c>
      <c r="AS148" s="12">
        <v>5</v>
      </c>
      <c r="AT148" s="12">
        <v>2</v>
      </c>
      <c r="AU148" s="12">
        <v>3</v>
      </c>
      <c r="AV148" s="12">
        <v>5</v>
      </c>
      <c r="AW148" s="12">
        <v>2</v>
      </c>
      <c r="AX148" s="12">
        <v>3</v>
      </c>
      <c r="AY148" s="12">
        <v>5</v>
      </c>
      <c r="AZ148" s="34">
        <f>AVERAGE(AH148,AI148,AT148,AV148)</f>
        <v>3.5</v>
      </c>
      <c r="BA148" s="34">
        <f>AVERAGE(AJ148,AM148,AN148,AW148)</f>
        <v>2.25</v>
      </c>
      <c r="BB148" s="34">
        <f>AVERAGE(AK148,AP148,AR148,AX148)</f>
        <v>2.5</v>
      </c>
      <c r="BC148" s="34">
        <f>AVERAGE(AL148,AO148,AQ148,AS148,AY148)</f>
        <v>4</v>
      </c>
      <c r="BD148" s="34">
        <f>AVERAGE(AZ:AZ)</f>
        <v>3.41</v>
      </c>
      <c r="BE148" s="34">
        <f>AVERAGE(BA:BA)</f>
        <v>2.4966666666666666</v>
      </c>
      <c r="BF148" s="34">
        <f>AVERAGE(BB:BB)</f>
        <v>3.0133333333333332</v>
      </c>
      <c r="BG148" s="34">
        <f>AVERAGE(BC:BC)</f>
        <v>2.4390000000000009</v>
      </c>
      <c r="BH148" s="36">
        <f>STDEVP(AZ:AZ)</f>
        <v>0.731596427911819</v>
      </c>
      <c r="BI148" s="36">
        <f>STDEVP(BA:BA)</f>
        <v>0.82208407247812687</v>
      </c>
      <c r="BJ148" s="36">
        <f>STDEVP(BB:BB)</f>
        <v>0.87501746014325654</v>
      </c>
      <c r="BK148" s="36">
        <f>STDEVP(BC:BC)</f>
        <v>0.68134352569023027</v>
      </c>
      <c r="BL148" s="36">
        <f>(AZ148-BD148)/BH148</f>
        <v>0.12301864329338656</v>
      </c>
      <c r="BM148" s="36">
        <f>(BA148-BE148)/BI148</f>
        <v>-0.30005041445834557</v>
      </c>
      <c r="BN148" s="36">
        <f>(BB148-BF148)/BJ148</f>
        <v>-0.58665496028992503</v>
      </c>
      <c r="BO148" s="36">
        <f>(BC148-BG148)/BK148</f>
        <v>2.291061617439806</v>
      </c>
      <c r="BP148" s="7">
        <v>2</v>
      </c>
      <c r="BQ148" s="7">
        <v>2</v>
      </c>
      <c r="BR148" s="7">
        <v>2</v>
      </c>
      <c r="BS148" s="7">
        <v>3</v>
      </c>
    </row>
    <row r="149" spans="1:71">
      <c r="A149" s="6" t="s">
        <v>238</v>
      </c>
      <c r="B149" s="15" t="s">
        <v>219</v>
      </c>
      <c r="C149" s="16">
        <v>124</v>
      </c>
      <c r="D149" s="17">
        <v>1</v>
      </c>
      <c r="E149" s="17">
        <v>19</v>
      </c>
      <c r="F149" s="13">
        <v>41571</v>
      </c>
      <c r="G149" s="18" t="s">
        <v>220</v>
      </c>
      <c r="H149" s="18" t="s">
        <v>298</v>
      </c>
      <c r="I149" s="17">
        <v>62</v>
      </c>
      <c r="J149" s="17">
        <v>100</v>
      </c>
      <c r="K149" s="7">
        <v>1</v>
      </c>
      <c r="L149" s="36">
        <f>I149/J149</f>
        <v>0.62</v>
      </c>
      <c r="M149" s="10">
        <v>6</v>
      </c>
      <c r="N149" s="10">
        <v>1</v>
      </c>
      <c r="O149" s="17">
        <v>83</v>
      </c>
      <c r="P149" s="12">
        <v>2</v>
      </c>
      <c r="Q149" s="17">
        <v>88</v>
      </c>
      <c r="R149" s="7">
        <f>O149-Q149</f>
        <v>-5</v>
      </c>
      <c r="S149" s="17">
        <v>3</v>
      </c>
      <c r="T149" s="17">
        <v>4</v>
      </c>
      <c r="U149" s="17">
        <v>2</v>
      </c>
      <c r="V149" s="17">
        <v>4</v>
      </c>
      <c r="W149" s="17">
        <v>4</v>
      </c>
      <c r="X149" s="17">
        <v>3</v>
      </c>
      <c r="Y149" s="17">
        <v>3</v>
      </c>
      <c r="Z149" s="17">
        <v>4</v>
      </c>
      <c r="AA149" s="17">
        <v>4</v>
      </c>
      <c r="AB149" s="17">
        <v>3</v>
      </c>
      <c r="AC149" s="17">
        <v>1</v>
      </c>
      <c r="AD149" s="17">
        <v>4</v>
      </c>
      <c r="AE149" s="17">
        <v>3</v>
      </c>
      <c r="AF149" s="17">
        <v>2</v>
      </c>
      <c r="AG149" s="17">
        <v>3</v>
      </c>
      <c r="AH149" s="17">
        <v>4</v>
      </c>
      <c r="AI149" s="17">
        <v>5</v>
      </c>
      <c r="AJ149" s="17">
        <v>1</v>
      </c>
      <c r="AK149" s="17">
        <v>1</v>
      </c>
      <c r="AL149" s="17">
        <v>5</v>
      </c>
      <c r="AM149" s="17">
        <v>3</v>
      </c>
      <c r="AN149" s="17">
        <v>2</v>
      </c>
      <c r="AO149" s="17">
        <v>5</v>
      </c>
      <c r="AP149" s="17">
        <v>2</v>
      </c>
      <c r="AQ149" s="17">
        <v>4</v>
      </c>
      <c r="AR149" s="17">
        <v>3</v>
      </c>
      <c r="AS149" s="17">
        <v>1</v>
      </c>
      <c r="AT149" s="17">
        <v>2</v>
      </c>
      <c r="AU149" s="17">
        <v>1</v>
      </c>
      <c r="AV149" s="17">
        <v>2</v>
      </c>
      <c r="AW149" s="17">
        <v>1</v>
      </c>
      <c r="AX149" s="17">
        <v>5</v>
      </c>
      <c r="AY149" s="17">
        <v>5</v>
      </c>
      <c r="AZ149" s="34">
        <f>AVERAGE(AH149,AI149,AT149,AV149)</f>
        <v>3.25</v>
      </c>
      <c r="BA149" s="34">
        <f>AVERAGE(AJ149,AM149,AN149,AW149)</f>
        <v>1.75</v>
      </c>
      <c r="BB149" s="34">
        <f>AVERAGE(AK149,AP149,AR149,AX149)</f>
        <v>2.75</v>
      </c>
      <c r="BC149" s="34">
        <f>AVERAGE(AL149,AO149,AQ149,AS149,AY149)</f>
        <v>4</v>
      </c>
      <c r="BD149" s="34">
        <f>AVERAGE(AZ:AZ)</f>
        <v>3.41</v>
      </c>
      <c r="BE149" s="34">
        <f>AVERAGE(BA:BA)</f>
        <v>2.4966666666666666</v>
      </c>
      <c r="BF149" s="34">
        <f>AVERAGE(BB:BB)</f>
        <v>3.0133333333333332</v>
      </c>
      <c r="BG149" s="34">
        <f>AVERAGE(BC:BC)</f>
        <v>2.4390000000000009</v>
      </c>
      <c r="BH149" s="36">
        <f>STDEVP(AZ:AZ)</f>
        <v>0.731596427911819</v>
      </c>
      <c r="BI149" s="36">
        <f>STDEVP(BA:BA)</f>
        <v>0.82208407247812687</v>
      </c>
      <c r="BJ149" s="36">
        <f>STDEVP(BB:BB)</f>
        <v>0.87501746014325654</v>
      </c>
      <c r="BK149" s="36">
        <f>STDEVP(BC:BC)</f>
        <v>0.68134352569023027</v>
      </c>
      <c r="BL149" s="36">
        <f>(AZ149-BD149)/BH149</f>
        <v>-0.21869981029935442</v>
      </c>
      <c r="BM149" s="36">
        <f>(BA149-BE149)/BI149</f>
        <v>-0.90826071403607334</v>
      </c>
      <c r="BN149" s="36">
        <f>(BB149-BF149)/BJ149</f>
        <v>-0.30094637573314326</v>
      </c>
      <c r="BO149" s="36">
        <f>(BC149-BG149)/BK149</f>
        <v>2.291061617439806</v>
      </c>
      <c r="BP149" s="7">
        <v>2</v>
      </c>
      <c r="BQ149" s="7">
        <v>2</v>
      </c>
      <c r="BR149" s="7">
        <v>2</v>
      </c>
      <c r="BS149" s="7">
        <v>3</v>
      </c>
    </row>
    <row r="150" spans="1:71">
      <c r="A150" s="7" t="s">
        <v>238</v>
      </c>
      <c r="B150" s="7" t="s">
        <v>319</v>
      </c>
      <c r="C150" s="7">
        <v>142</v>
      </c>
      <c r="D150" s="7">
        <v>2</v>
      </c>
      <c r="E150" s="7">
        <v>19</v>
      </c>
      <c r="F150" s="8">
        <v>41571</v>
      </c>
      <c r="G150" s="9" t="s">
        <v>318</v>
      </c>
      <c r="H150" s="9" t="s">
        <v>283</v>
      </c>
      <c r="I150" s="7">
        <v>71</v>
      </c>
      <c r="J150" s="7">
        <v>100</v>
      </c>
      <c r="K150" s="7">
        <v>1</v>
      </c>
      <c r="L150" s="36">
        <f>I150/J150</f>
        <v>0.71</v>
      </c>
      <c r="M150" s="10">
        <v>7</v>
      </c>
      <c r="N150" s="10">
        <v>1</v>
      </c>
      <c r="O150" s="7">
        <v>71</v>
      </c>
      <c r="P150" s="12">
        <v>1</v>
      </c>
      <c r="S150" s="7">
        <v>4</v>
      </c>
      <c r="T150" s="7">
        <v>4</v>
      </c>
      <c r="U150" s="7">
        <v>5</v>
      </c>
      <c r="V150" s="7">
        <v>1</v>
      </c>
      <c r="W150" s="7">
        <v>2</v>
      </c>
      <c r="X150" s="7">
        <v>4</v>
      </c>
      <c r="Y150" s="7">
        <v>3</v>
      </c>
      <c r="Z150" s="7">
        <v>5</v>
      </c>
      <c r="AA150" s="7">
        <v>4</v>
      </c>
      <c r="AB150" s="7">
        <v>5</v>
      </c>
      <c r="AC150" s="7">
        <v>5</v>
      </c>
      <c r="AD150" s="7">
        <v>4</v>
      </c>
      <c r="AE150" s="7">
        <v>3</v>
      </c>
      <c r="AF150" s="7">
        <v>4</v>
      </c>
      <c r="AG150" s="7">
        <v>3</v>
      </c>
      <c r="AH150" s="7">
        <v>4</v>
      </c>
      <c r="AI150" s="7">
        <v>4</v>
      </c>
      <c r="AJ150" s="7">
        <v>4</v>
      </c>
      <c r="AK150" s="7">
        <v>4</v>
      </c>
      <c r="AL150" s="7">
        <v>4</v>
      </c>
      <c r="AM150" s="7">
        <v>3</v>
      </c>
      <c r="AN150" s="7">
        <v>2</v>
      </c>
      <c r="AO150" s="7">
        <v>5</v>
      </c>
      <c r="AP150" s="7">
        <v>4</v>
      </c>
      <c r="AQ150" s="7">
        <v>2</v>
      </c>
      <c r="AR150" s="7">
        <v>3</v>
      </c>
      <c r="AS150" s="7">
        <v>5</v>
      </c>
      <c r="AT150" s="7">
        <v>2</v>
      </c>
      <c r="AU150" s="7">
        <v>1</v>
      </c>
      <c r="AV150" s="7">
        <v>2</v>
      </c>
      <c r="AW150" s="7">
        <v>4</v>
      </c>
      <c r="AX150" s="7">
        <v>2</v>
      </c>
      <c r="AY150" s="7">
        <v>5</v>
      </c>
      <c r="AZ150" s="34">
        <f>AVERAGE(AH150,AI150,AT150,AV150)</f>
        <v>3</v>
      </c>
      <c r="BA150" s="34">
        <f>AVERAGE(AJ150,AM150,AN150,AW150)</f>
        <v>3.25</v>
      </c>
      <c r="BB150" s="34">
        <f>AVERAGE(AK150,AP150,AR150,AX150)</f>
        <v>3.25</v>
      </c>
      <c r="BC150" s="34">
        <f>AVERAGE(AL150,AO150,AQ150,AS150,AY150)</f>
        <v>4.2</v>
      </c>
      <c r="BD150" s="34">
        <f>AVERAGE(AZ:AZ)</f>
        <v>3.41</v>
      </c>
      <c r="BE150" s="34">
        <f>AVERAGE(BA:BA)</f>
        <v>2.4966666666666666</v>
      </c>
      <c r="BF150" s="34">
        <f>AVERAGE(BB:BB)</f>
        <v>3.0133333333333332</v>
      </c>
      <c r="BG150" s="34">
        <f>AVERAGE(BC:BC)</f>
        <v>2.4390000000000009</v>
      </c>
      <c r="BH150" s="36">
        <f>STDEVP(AZ:AZ)</f>
        <v>0.731596427911819</v>
      </c>
      <c r="BI150" s="36">
        <f>STDEVP(BA:BA)</f>
        <v>0.82208407247812687</v>
      </c>
      <c r="BJ150" s="36">
        <f>STDEVP(BB:BB)</f>
        <v>0.87501746014325654</v>
      </c>
      <c r="BK150" s="36">
        <f>STDEVP(BC:BC)</f>
        <v>0.68134352569023027</v>
      </c>
      <c r="BL150" s="36">
        <f>(AZ150-BD150)/BH150</f>
        <v>-0.56041826389209537</v>
      </c>
      <c r="BM150" s="36">
        <f>(BA150-BE150)/BI150</f>
        <v>0.91637018469710996</v>
      </c>
      <c r="BN150" s="36">
        <f>(BB150-BF150)/BJ150</f>
        <v>0.27047079338042018</v>
      </c>
      <c r="BO150" s="36">
        <f>(BC150-BG150)/BK150</f>
        <v>2.5845993006479815</v>
      </c>
      <c r="BP150" s="7">
        <v>2</v>
      </c>
      <c r="BQ150" s="7">
        <v>2</v>
      </c>
      <c r="BR150" s="7">
        <v>2</v>
      </c>
      <c r="BS150" s="7">
        <v>3</v>
      </c>
    </row>
    <row r="151" spans="1:71" s="5" customFormat="1">
      <c r="A151" s="6" t="s">
        <v>238</v>
      </c>
      <c r="B151" s="10"/>
      <c r="C151" s="11">
        <v>303</v>
      </c>
      <c r="D151" s="12">
        <v>2</v>
      </c>
      <c r="E151" s="12">
        <v>30</v>
      </c>
      <c r="F151" s="13">
        <v>41571</v>
      </c>
      <c r="G151" s="14" t="s">
        <v>235</v>
      </c>
      <c r="H151" s="9" t="s">
        <v>284</v>
      </c>
      <c r="I151" s="12">
        <v>206</v>
      </c>
      <c r="J151" s="12">
        <v>400</v>
      </c>
      <c r="K151" s="7">
        <v>0</v>
      </c>
      <c r="L151" s="36">
        <f>I151/J151</f>
        <v>0.51500000000000001</v>
      </c>
      <c r="M151" s="10">
        <v>6</v>
      </c>
      <c r="N151" s="10">
        <v>1</v>
      </c>
      <c r="O151" s="12">
        <v>80</v>
      </c>
      <c r="P151" s="12">
        <v>2</v>
      </c>
      <c r="Q151" s="12">
        <v>89</v>
      </c>
      <c r="R151" s="7">
        <f>O151-Q151</f>
        <v>-9</v>
      </c>
      <c r="S151" s="12">
        <v>4</v>
      </c>
      <c r="T151" s="12">
        <v>3</v>
      </c>
      <c r="U151" s="12">
        <v>5</v>
      </c>
      <c r="V151" s="12">
        <v>2</v>
      </c>
      <c r="W151" s="12">
        <v>3</v>
      </c>
      <c r="X151" s="12">
        <v>5</v>
      </c>
      <c r="Y151" s="12">
        <v>4</v>
      </c>
      <c r="Z151" s="12">
        <v>3</v>
      </c>
      <c r="AA151" s="12">
        <v>5</v>
      </c>
      <c r="AB151" s="12">
        <v>5</v>
      </c>
      <c r="AC151" s="12">
        <v>3</v>
      </c>
      <c r="AD151" s="12">
        <v>2</v>
      </c>
      <c r="AE151" s="12">
        <v>1</v>
      </c>
      <c r="AF151" s="12">
        <v>3</v>
      </c>
      <c r="AG151" s="12">
        <v>3</v>
      </c>
      <c r="AH151" s="12">
        <v>5</v>
      </c>
      <c r="AI151" s="12">
        <v>4</v>
      </c>
      <c r="AJ151" s="12">
        <v>5</v>
      </c>
      <c r="AK151" s="12">
        <v>5</v>
      </c>
      <c r="AL151" s="12">
        <v>5</v>
      </c>
      <c r="AM151" s="12">
        <v>5</v>
      </c>
      <c r="AN151" s="12">
        <v>1</v>
      </c>
      <c r="AO151" s="12">
        <v>5</v>
      </c>
      <c r="AP151" s="12">
        <v>2</v>
      </c>
      <c r="AQ151" s="12">
        <v>5</v>
      </c>
      <c r="AR151" s="12">
        <v>1</v>
      </c>
      <c r="AS151" s="12">
        <v>4</v>
      </c>
      <c r="AT151" s="12">
        <v>2</v>
      </c>
      <c r="AU151" s="12">
        <v>4</v>
      </c>
      <c r="AV151" s="12">
        <v>4</v>
      </c>
      <c r="AW151" s="12">
        <v>3</v>
      </c>
      <c r="AX151" s="12">
        <v>5</v>
      </c>
      <c r="AY151" s="12">
        <v>5</v>
      </c>
      <c r="AZ151" s="34">
        <f>AVERAGE(AH151,AI151,AT151,AV151)</f>
        <v>3.75</v>
      </c>
      <c r="BA151" s="34">
        <f>AVERAGE(AJ151,AM151,AN151,AW151)</f>
        <v>3.5</v>
      </c>
      <c r="BB151" s="34">
        <f>AVERAGE(AK151,AP151,AR151,AX151)</f>
        <v>3.25</v>
      </c>
      <c r="BC151" s="34">
        <f>AVERAGE(AL151,AO151,AQ151,AS151,AY151)</f>
        <v>4.8</v>
      </c>
      <c r="BD151" s="34">
        <f>AVERAGE(AZ:AZ)</f>
        <v>3.41</v>
      </c>
      <c r="BE151" s="34">
        <f>AVERAGE(BA:BA)</f>
        <v>2.4966666666666666</v>
      </c>
      <c r="BF151" s="34">
        <f>AVERAGE(BB:BB)</f>
        <v>3.0133333333333332</v>
      </c>
      <c r="BG151" s="34">
        <f>AVERAGE(BC:BC)</f>
        <v>2.4390000000000009</v>
      </c>
      <c r="BH151" s="36">
        <f>STDEVP(AZ:AZ)</f>
        <v>0.731596427911819</v>
      </c>
      <c r="BI151" s="36">
        <f>STDEVP(BA:BA)</f>
        <v>0.82208407247812687</v>
      </c>
      <c r="BJ151" s="36">
        <f>STDEVP(BB:BB)</f>
        <v>0.87501746014325654</v>
      </c>
      <c r="BK151" s="36">
        <f>STDEVP(BC:BC)</f>
        <v>0.68134352569023027</v>
      </c>
      <c r="BL151" s="36">
        <f>(AZ151-BD151)/BH151</f>
        <v>0.46473709688612758</v>
      </c>
      <c r="BM151" s="36">
        <f>(BA151-BE151)/BI151</f>
        <v>1.2204753344859738</v>
      </c>
      <c r="BN151" s="36">
        <f>(BB151-BF151)/BJ151</f>
        <v>0.27047079338042018</v>
      </c>
      <c r="BO151" s="36">
        <f>(BC151-BG151)/BK151</f>
        <v>3.4652123502725067</v>
      </c>
      <c r="BP151" s="7">
        <v>2</v>
      </c>
      <c r="BQ151" s="7">
        <v>3</v>
      </c>
      <c r="BR151" s="7">
        <v>2</v>
      </c>
      <c r="BS151" s="7">
        <v>3</v>
      </c>
    </row>
  </sheetData>
  <sortState ref="A2:BS151">
    <sortCondition ref="BO12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23" zoomScale="180" zoomScaleNormal="180" workbookViewId="0">
      <selection activeCell="A36" sqref="A36"/>
    </sheetView>
  </sheetViews>
  <sheetFormatPr defaultRowHeight="15"/>
  <cols>
    <col min="2" max="2" width="78.85546875" customWidth="1"/>
    <col min="4" max="4" width="31.85546875" bestFit="1" customWidth="1"/>
    <col min="5" max="5" width="5.28515625" bestFit="1" customWidth="1"/>
    <col min="6" max="6" width="17.28515625" bestFit="1" customWidth="1"/>
  </cols>
  <sheetData>
    <row r="1" spans="1:7" s="3" customFormat="1">
      <c r="A1" s="3" t="s">
        <v>255</v>
      </c>
      <c r="B1" s="3" t="s">
        <v>254</v>
      </c>
    </row>
    <row r="2" spans="1:7">
      <c r="A2" s="2" t="s">
        <v>7</v>
      </c>
      <c r="B2" t="s">
        <v>239</v>
      </c>
    </row>
    <row r="3" spans="1:7">
      <c r="A3" s="2" t="s">
        <v>8</v>
      </c>
      <c r="B3" t="s">
        <v>240</v>
      </c>
    </row>
    <row r="4" spans="1:7">
      <c r="A4" s="2" t="s">
        <v>9</v>
      </c>
      <c r="B4" t="s">
        <v>241</v>
      </c>
    </row>
    <row r="5" spans="1:7">
      <c r="A5" s="2" t="s">
        <v>10</v>
      </c>
      <c r="B5" t="s">
        <v>242</v>
      </c>
    </row>
    <row r="6" spans="1:7">
      <c r="A6" s="2" t="s">
        <v>11</v>
      </c>
      <c r="B6" t="s">
        <v>243</v>
      </c>
      <c r="G6" s="4" t="s">
        <v>278</v>
      </c>
    </row>
    <row r="7" spans="1:7">
      <c r="A7" s="2" t="s">
        <v>12</v>
      </c>
      <c r="B7" t="s">
        <v>244</v>
      </c>
    </row>
    <row r="8" spans="1:7">
      <c r="A8" s="2" t="s">
        <v>13</v>
      </c>
      <c r="B8" t="s">
        <v>245</v>
      </c>
      <c r="D8" s="1" t="s">
        <v>280</v>
      </c>
      <c r="E8" s="1" t="s">
        <v>279</v>
      </c>
      <c r="F8" s="1" t="s">
        <v>286</v>
      </c>
      <c r="G8" t="s">
        <v>297</v>
      </c>
    </row>
    <row r="9" spans="1:7">
      <c r="A9" s="2" t="s">
        <v>14</v>
      </c>
      <c r="B9" t="s">
        <v>246</v>
      </c>
      <c r="D9" s="1" t="s">
        <v>39</v>
      </c>
      <c r="E9" s="1" t="s">
        <v>281</v>
      </c>
      <c r="F9" s="1" t="s">
        <v>286</v>
      </c>
      <c r="G9" s="1" t="s">
        <v>297</v>
      </c>
    </row>
    <row r="10" spans="1:7">
      <c r="A10" s="2" t="s">
        <v>15</v>
      </c>
      <c r="B10" t="s">
        <v>247</v>
      </c>
      <c r="D10" s="1" t="s">
        <v>282</v>
      </c>
      <c r="E10" s="1" t="s">
        <v>283</v>
      </c>
      <c r="F10" s="1" t="s">
        <v>286</v>
      </c>
      <c r="G10" t="s">
        <v>283</v>
      </c>
    </row>
    <row r="11" spans="1:7">
      <c r="A11" s="2" t="s">
        <v>16</v>
      </c>
      <c r="B11" t="s">
        <v>248</v>
      </c>
      <c r="D11" s="1" t="s">
        <v>28</v>
      </c>
      <c r="E11" s="1" t="s">
        <v>284</v>
      </c>
      <c r="F11" s="1" t="s">
        <v>286</v>
      </c>
      <c r="G11" t="s">
        <v>284</v>
      </c>
    </row>
    <row r="12" spans="1:7">
      <c r="A12" s="2" t="s">
        <v>17</v>
      </c>
      <c r="B12" t="s">
        <v>249</v>
      </c>
      <c r="D12" s="1" t="s">
        <v>285</v>
      </c>
      <c r="E12" s="1" t="s">
        <v>287</v>
      </c>
      <c r="F12" s="1" t="s">
        <v>291</v>
      </c>
      <c r="G12" t="s">
        <v>287</v>
      </c>
    </row>
    <row r="13" spans="1:7">
      <c r="A13" s="2" t="s">
        <v>18</v>
      </c>
      <c r="B13" t="s">
        <v>250</v>
      </c>
      <c r="D13" s="1" t="s">
        <v>139</v>
      </c>
      <c r="E13" s="1" t="s">
        <v>290</v>
      </c>
      <c r="F13" s="1" t="s">
        <v>291</v>
      </c>
      <c r="G13" t="s">
        <v>289</v>
      </c>
    </row>
    <row r="14" spans="1:7">
      <c r="A14" s="2" t="s">
        <v>19</v>
      </c>
      <c r="B14" t="s">
        <v>251</v>
      </c>
      <c r="D14" s="1" t="s">
        <v>288</v>
      </c>
      <c r="E14" s="1" t="s">
        <v>289</v>
      </c>
      <c r="F14" s="1" t="s">
        <v>291</v>
      </c>
      <c r="G14" t="s">
        <v>289</v>
      </c>
    </row>
    <row r="15" spans="1:7">
      <c r="A15" s="2" t="s">
        <v>20</v>
      </c>
      <c r="B15" t="s">
        <v>252</v>
      </c>
      <c r="D15" s="1" t="s">
        <v>293</v>
      </c>
      <c r="E15" s="1" t="s">
        <v>292</v>
      </c>
      <c r="F15" s="1" t="s">
        <v>291</v>
      </c>
      <c r="G15" t="s">
        <v>289</v>
      </c>
    </row>
    <row r="16" spans="1:7">
      <c r="A16" s="2" t="s">
        <v>21</v>
      </c>
      <c r="B16" t="s">
        <v>253</v>
      </c>
      <c r="D16" s="1" t="s">
        <v>62</v>
      </c>
      <c r="E16" s="1" t="s">
        <v>296</v>
      </c>
      <c r="F16" s="1" t="s">
        <v>286</v>
      </c>
      <c r="G16" t="s">
        <v>297</v>
      </c>
    </row>
    <row r="17" spans="1:8">
      <c r="D17" s="1" t="s">
        <v>294</v>
      </c>
      <c r="E17" s="1" t="s">
        <v>295</v>
      </c>
      <c r="F17" s="1" t="s">
        <v>291</v>
      </c>
      <c r="G17" t="s">
        <v>289</v>
      </c>
      <c r="H17" s="1"/>
    </row>
    <row r="18" spans="1:8" s="3" customFormat="1">
      <c r="A18" s="3" t="s">
        <v>255</v>
      </c>
      <c r="B18" s="3" t="s">
        <v>256</v>
      </c>
    </row>
    <row r="19" spans="1:8">
      <c r="A19" s="2" t="s">
        <v>331</v>
      </c>
      <c r="B19" t="s">
        <v>257</v>
      </c>
    </row>
    <row r="20" spans="1:8">
      <c r="A20" s="2" t="s">
        <v>332</v>
      </c>
      <c r="B20" t="s">
        <v>258</v>
      </c>
    </row>
    <row r="21" spans="1:8">
      <c r="A21" s="2" t="s">
        <v>333</v>
      </c>
      <c r="B21" t="s">
        <v>259</v>
      </c>
    </row>
    <row r="22" spans="1:8">
      <c r="A22" s="2" t="s">
        <v>334</v>
      </c>
      <c r="B22" t="s">
        <v>260</v>
      </c>
    </row>
    <row r="23" spans="1:8">
      <c r="A23" s="2" t="s">
        <v>335</v>
      </c>
      <c r="B23" t="s">
        <v>261</v>
      </c>
    </row>
    <row r="24" spans="1:8">
      <c r="A24" s="2" t="s">
        <v>336</v>
      </c>
      <c r="B24" t="s">
        <v>262</v>
      </c>
    </row>
    <row r="25" spans="1:8">
      <c r="A25" s="2" t="s">
        <v>337</v>
      </c>
      <c r="B25" t="s">
        <v>263</v>
      </c>
    </row>
    <row r="26" spans="1:8">
      <c r="A26" s="2" t="s">
        <v>338</v>
      </c>
      <c r="B26" t="s">
        <v>264</v>
      </c>
    </row>
    <row r="27" spans="1:8">
      <c r="A27" s="2" t="s">
        <v>339</v>
      </c>
      <c r="B27" t="s">
        <v>265</v>
      </c>
    </row>
    <row r="28" spans="1:8">
      <c r="A28" s="2" t="s">
        <v>340</v>
      </c>
      <c r="B28" t="s">
        <v>266</v>
      </c>
    </row>
    <row r="29" spans="1:8">
      <c r="A29" s="2" t="s">
        <v>341</v>
      </c>
      <c r="B29" t="s">
        <v>267</v>
      </c>
    </row>
    <row r="30" spans="1:8">
      <c r="A30" s="2" t="s">
        <v>342</v>
      </c>
      <c r="B30" t="s">
        <v>268</v>
      </c>
    </row>
    <row r="31" spans="1:8">
      <c r="A31" s="2" t="s">
        <v>343</v>
      </c>
      <c r="B31" t="s">
        <v>269</v>
      </c>
    </row>
    <row r="32" spans="1:8">
      <c r="A32" s="2" t="s">
        <v>344</v>
      </c>
      <c r="B32" t="s">
        <v>270</v>
      </c>
    </row>
    <row r="33" spans="1:2">
      <c r="A33" s="2" t="s">
        <v>345</v>
      </c>
      <c r="B33" t="s">
        <v>271</v>
      </c>
    </row>
    <row r="34" spans="1:2">
      <c r="A34" s="2" t="s">
        <v>346</v>
      </c>
      <c r="B34" t="s">
        <v>272</v>
      </c>
    </row>
    <row r="35" spans="1:2">
      <c r="A35" s="2" t="s">
        <v>347</v>
      </c>
      <c r="B35" t="s">
        <v>273</v>
      </c>
    </row>
    <row r="36" spans="1:2">
      <c r="A36" s="2" t="s">
        <v>348</v>
      </c>
      <c r="B36" t="s">
        <v>274</v>
      </c>
    </row>
    <row r="38" spans="1:2">
      <c r="A38" s="2" t="s">
        <v>22</v>
      </c>
      <c r="B38" t="s">
        <v>275</v>
      </c>
    </row>
    <row r="39" spans="1:2">
      <c r="A39" s="2" t="s">
        <v>23</v>
      </c>
      <c r="B39" t="s">
        <v>276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260" zoomScaleNormal="4" workbookViewId="0">
      <selection activeCell="B6" sqref="B6"/>
    </sheetView>
  </sheetViews>
  <sheetFormatPr defaultRowHeight="15"/>
  <cols>
    <col min="1" max="1" width="17.42578125" style="1" bestFit="1" customWidth="1"/>
    <col min="2" max="2" width="11.42578125" bestFit="1" customWidth="1"/>
    <col min="3" max="3" width="18.140625" bestFit="1" customWidth="1"/>
    <col min="4" max="4" width="17.28515625" customWidth="1"/>
  </cols>
  <sheetData>
    <row r="1" spans="1:4" ht="30">
      <c r="B1" s="38" t="s">
        <v>357</v>
      </c>
      <c r="C1" s="38" t="s">
        <v>355</v>
      </c>
    </row>
    <row r="2" spans="1:4">
      <c r="A2" s="38" t="s">
        <v>358</v>
      </c>
      <c r="B2" s="37">
        <f>CORREL('dati grezzi'!AZ:AZ,'dati grezzi'!BA:BA)</f>
        <v>-0.30186199843404843</v>
      </c>
      <c r="C2" s="40">
        <f>POWER(B2,2)</f>
        <v>9.1120666098597453E-2</v>
      </c>
      <c r="D2" t="s">
        <v>356</v>
      </c>
    </row>
    <row r="3" spans="1:4">
      <c r="A3" s="4" t="s">
        <v>359</v>
      </c>
      <c r="B3" s="39">
        <f>CORREL('dati grezzi'!L:L,'dati grezzi'!AZ:AZ)</f>
        <v>0.14654522573720449</v>
      </c>
      <c r="C3" s="40">
        <f>POWER(B3,2)</f>
        <v>2.1475503186368223E-2</v>
      </c>
    </row>
    <row r="4" spans="1:4">
      <c r="A4" s="1" t="s">
        <v>360</v>
      </c>
      <c r="B4" s="39">
        <f>CORREL('dati grezzi'!BC:BC,'dati grezzi'!BA:BA)</f>
        <v>0.39865743903696071</v>
      </c>
      <c r="C4" s="40">
        <f>POWER(B4,2)</f>
        <v>0.15892775369950804</v>
      </c>
    </row>
    <row r="6" spans="1:4">
      <c r="A6" s="1" t="s">
        <v>389</v>
      </c>
      <c r="B6" s="41">
        <f>AVERAGE('dati grezzi'!R:R)</f>
        <v>-0.27272727272727271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zoomScale="170" zoomScaleNormal="1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RowHeight="15"/>
  <cols>
    <col min="1" max="1" width="11" style="4" bestFit="1" customWidth="1"/>
    <col min="2" max="4" width="5.42578125" bestFit="1" customWidth="1"/>
    <col min="5" max="5" width="4.7109375" bestFit="1" customWidth="1"/>
    <col min="6" max="9" width="5.42578125" bestFit="1" customWidth="1"/>
    <col min="10" max="10" width="4.7109375" bestFit="1" customWidth="1"/>
    <col min="11" max="16" width="5.42578125" bestFit="1" customWidth="1"/>
    <col min="17" max="18" width="6.140625" bestFit="1" customWidth="1"/>
    <col min="19" max="19" width="6" bestFit="1" customWidth="1"/>
    <col min="20" max="20" width="7" bestFit="1" customWidth="1"/>
    <col min="21" max="24" width="6" bestFit="1" customWidth="1"/>
    <col min="25" max="25" width="7" bestFit="1" customWidth="1"/>
    <col min="26" max="26" width="6" bestFit="1" customWidth="1"/>
    <col min="27" max="27" width="7" bestFit="1" customWidth="1"/>
    <col min="28" max="28" width="6" bestFit="1" customWidth="1"/>
    <col min="29" max="29" width="6.140625" bestFit="1" customWidth="1"/>
    <col min="30" max="30" width="6" bestFit="1" customWidth="1"/>
    <col min="31" max="31" width="6.140625" bestFit="1" customWidth="1"/>
    <col min="32" max="32" width="6" bestFit="1" customWidth="1"/>
    <col min="33" max="33" width="7" bestFit="1" customWidth="1"/>
    <col min="34" max="34" width="6" bestFit="1" customWidth="1"/>
    <col min="35" max="35" width="4.7109375" bestFit="1" customWidth="1"/>
    <col min="36" max="36" width="5" bestFit="1" customWidth="1"/>
    <col min="37" max="37" width="8" bestFit="1" customWidth="1"/>
    <col min="38" max="38" width="4.85546875" bestFit="1" customWidth="1"/>
  </cols>
  <sheetData>
    <row r="1" spans="1:34" s="4" customFormat="1">
      <c r="B1" s="4" t="str">
        <f>'dati grezzi'!S1</f>
        <v>h01</v>
      </c>
      <c r="C1" s="4" t="str">
        <f>'dati grezzi'!T1</f>
        <v>h02</v>
      </c>
      <c r="D1" s="4" t="str">
        <f>'dati grezzi'!U1</f>
        <v>h03</v>
      </c>
      <c r="E1" s="4" t="str">
        <f>'dati grezzi'!V1</f>
        <v>h04</v>
      </c>
      <c r="F1" s="4" t="str">
        <f>'dati grezzi'!W1</f>
        <v>h05</v>
      </c>
      <c r="G1" s="4" t="str">
        <f>'dati grezzi'!X1</f>
        <v>h06</v>
      </c>
      <c r="H1" s="4" t="str">
        <f>'dati grezzi'!Y1</f>
        <v>h07</v>
      </c>
      <c r="I1" s="4" t="str">
        <f>'dati grezzi'!Z1</f>
        <v>h08</v>
      </c>
      <c r="J1" s="4" t="str">
        <f>'dati grezzi'!AA1</f>
        <v>h09</v>
      </c>
      <c r="K1" s="4" t="str">
        <f>'dati grezzi'!AB1</f>
        <v>h10</v>
      </c>
      <c r="L1" s="4" t="str">
        <f>'dati grezzi'!AC1</f>
        <v>h11</v>
      </c>
      <c r="M1" s="4" t="str">
        <f>'dati grezzi'!AD1</f>
        <v>h12</v>
      </c>
      <c r="N1" s="4" t="str">
        <f>'dati grezzi'!AE1</f>
        <v>h13</v>
      </c>
      <c r="O1" s="4" t="str">
        <f>'dati grezzi'!AF1</f>
        <v>h14</v>
      </c>
      <c r="P1" s="4" t="str">
        <f>'dati grezzi'!AG1</f>
        <v>h15</v>
      </c>
      <c r="Q1" s="4" t="str">
        <f>'dati grezzi'!AH1</f>
        <v>c01_C</v>
      </c>
      <c r="R1" s="4" t="str">
        <f>'dati grezzi'!AI1</f>
        <v>c02_C</v>
      </c>
      <c r="S1" s="4" t="str">
        <f>'dati grezzi'!AJ1</f>
        <v>c03_E</v>
      </c>
      <c r="T1" s="4" t="str">
        <f>'dati grezzi'!AK1</f>
        <v>c04_SS</v>
      </c>
      <c r="U1" s="4" t="str">
        <f>'dati grezzi'!AL1</f>
        <v>c05_F</v>
      </c>
      <c r="V1" s="4" t="str">
        <f>'dati grezzi'!AM1</f>
        <v>c06_E</v>
      </c>
      <c r="W1" s="4" t="str">
        <f>'dati grezzi'!AN1</f>
        <v>c07_E</v>
      </c>
      <c r="X1" s="4" t="str">
        <f>'dati grezzi'!AO1</f>
        <v>c08_F</v>
      </c>
      <c r="Y1" s="4" t="str">
        <f>'dati grezzi'!AP1</f>
        <v>c09_SS</v>
      </c>
      <c r="Z1" s="4" t="str">
        <f>'dati grezzi'!AQ1</f>
        <v>c10_F</v>
      </c>
      <c r="AA1" s="4" t="str">
        <f>'dati grezzi'!AR1</f>
        <v>c11_SS</v>
      </c>
      <c r="AB1" s="4" t="str">
        <f>'dati grezzi'!AS1</f>
        <v>c12_F</v>
      </c>
      <c r="AC1" s="4" t="str">
        <f>'dati grezzi'!AT1</f>
        <v>c13_C</v>
      </c>
      <c r="AD1" s="4" t="str">
        <f>'dati grezzi'!AU1</f>
        <v>c14_F</v>
      </c>
      <c r="AE1" s="4" t="str">
        <f>'dati grezzi'!AV1</f>
        <v>c15_C</v>
      </c>
      <c r="AF1" s="4" t="str">
        <f>'dati grezzi'!AW1</f>
        <v>c16_E</v>
      </c>
      <c r="AG1" s="4" t="str">
        <f>'dati grezzi'!AX1</f>
        <v>c17_SS</v>
      </c>
      <c r="AH1" s="4" t="str">
        <f>'dati grezzi'!AY1</f>
        <v>c18_F</v>
      </c>
    </row>
    <row r="2" spans="1:34">
      <c r="A2" s="4" t="s">
        <v>362</v>
      </c>
      <c r="B2" s="42">
        <f>AVERAGE('dati grezzi'!S:S)</f>
        <v>3.5133333333333332</v>
      </c>
      <c r="C2" s="42">
        <f>AVERAGE('dati grezzi'!T:T)</f>
        <v>3.64</v>
      </c>
      <c r="D2" s="42">
        <f>AVERAGE('dati grezzi'!U:U)</f>
        <v>2.6333333333333333</v>
      </c>
      <c r="E2" s="42">
        <f>AVERAGE('dati grezzi'!V:V)</f>
        <v>1.6866666666666668</v>
      </c>
      <c r="F2" s="42">
        <f>AVERAGE('dati grezzi'!W:W)</f>
        <v>3.5133333333333332</v>
      </c>
      <c r="G2" s="42">
        <f>AVERAGE('dati grezzi'!X:X)</f>
        <v>3.9933333333333332</v>
      </c>
      <c r="H2" s="42">
        <f>AVERAGE('dati grezzi'!Y:Y)</f>
        <v>3.9</v>
      </c>
      <c r="I2" s="42">
        <f>AVERAGE('dati grezzi'!Z:Z)</f>
        <v>3.92</v>
      </c>
      <c r="J2" s="42">
        <f>AVERAGE('dati grezzi'!AA:AA)</f>
        <v>3.38</v>
      </c>
      <c r="K2" s="42">
        <f>AVERAGE('dati grezzi'!AB:AB)</f>
        <v>3.9266666666666667</v>
      </c>
      <c r="L2" s="42">
        <f>AVERAGE('dati grezzi'!AC:AC)</f>
        <v>2.4933333333333332</v>
      </c>
      <c r="M2" s="42">
        <f>AVERAGE('dati grezzi'!AD:AD)</f>
        <v>3.52</v>
      </c>
      <c r="N2" s="42">
        <f>AVERAGE('dati grezzi'!AE:AE)</f>
        <v>3.4533333333333331</v>
      </c>
      <c r="O2" s="42">
        <f>AVERAGE('dati grezzi'!AF:AF)</f>
        <v>2.6066666666666665</v>
      </c>
      <c r="P2" s="42">
        <f>AVERAGE('dati grezzi'!AG:AG)</f>
        <v>3.1733333333333333</v>
      </c>
      <c r="Q2" s="42">
        <f>AVERAGE('dati grezzi'!AH:AH)</f>
        <v>3.7733333333333334</v>
      </c>
      <c r="R2" s="42">
        <f>AVERAGE('dati grezzi'!AI:AI)</f>
        <v>3.96</v>
      </c>
      <c r="S2" s="42">
        <f>AVERAGE('dati grezzi'!AJ:AJ)</f>
        <v>2.2133333333333334</v>
      </c>
      <c r="T2" s="42">
        <f>AVERAGE('dati grezzi'!AK:AK)</f>
        <v>3.32</v>
      </c>
      <c r="U2" s="42">
        <f>AVERAGE('dati grezzi'!AL:AL)</f>
        <v>2.3087248322147653</v>
      </c>
      <c r="V2" s="42">
        <f>AVERAGE('dati grezzi'!AM:AM)</f>
        <v>2.5533333333333332</v>
      </c>
      <c r="W2" s="42">
        <f>AVERAGE('dati grezzi'!AN:AN)</f>
        <v>2.7933333333333334</v>
      </c>
      <c r="X2" s="42">
        <f>AVERAGE('dati grezzi'!AO:AO)</f>
        <v>2.6</v>
      </c>
      <c r="Y2" s="42">
        <f>AVERAGE('dati grezzi'!AP:AP)</f>
        <v>2.8066666666666666</v>
      </c>
      <c r="Z2" s="42">
        <f>AVERAGE('dati grezzi'!AQ:AQ)</f>
        <v>1.7718120805369129</v>
      </c>
      <c r="AA2" s="42">
        <f>AVERAGE('dati grezzi'!AR:AR)</f>
        <v>2.94</v>
      </c>
      <c r="AB2" s="42">
        <f>AVERAGE('dati grezzi'!AS:AS)</f>
        <v>2.34</v>
      </c>
      <c r="AC2" s="42">
        <f>AVERAGE('dati grezzi'!AT:AT)</f>
        <v>3.1066666666666665</v>
      </c>
      <c r="AD2" s="42">
        <f>AVERAGE('dati grezzi'!AU:AU)</f>
        <v>1.5533333333333332</v>
      </c>
      <c r="AE2" s="42">
        <f>AVERAGE('dati grezzi'!AV:AV)</f>
        <v>2.8</v>
      </c>
      <c r="AF2" s="42">
        <f>AVERAGE('dati grezzi'!AW:AW)</f>
        <v>2.4266666666666667</v>
      </c>
      <c r="AG2" s="42">
        <f>AVERAGE('dati grezzi'!AX:AX)</f>
        <v>2.9866666666666668</v>
      </c>
      <c r="AH2" s="42">
        <f>AVERAGE('dati grezzi'!AY:AY)</f>
        <v>3.1733333333333333</v>
      </c>
    </row>
    <row r="3" spans="1:34">
      <c r="A3" s="4" t="s">
        <v>363</v>
      </c>
      <c r="B3" s="41">
        <f>STDEVP('dati grezzi'!S:S)</f>
        <v>0.84645666687012922</v>
      </c>
      <c r="C3" s="41">
        <f>STDEVP('dati grezzi'!T:T)</f>
        <v>0.9816992071573315</v>
      </c>
      <c r="D3" s="41">
        <f>STDEVP('dati grezzi'!U:U)</f>
        <v>1.085766498326822</v>
      </c>
      <c r="E3" s="41">
        <f>STDEVP('dati grezzi'!V:V)</f>
        <v>0.83375989082922164</v>
      </c>
      <c r="F3" s="41">
        <f>STDEVP('dati grezzi'!W:W)</f>
        <v>0.9433038864661919</v>
      </c>
      <c r="G3" s="41">
        <f>STDEVP('dati grezzi'!X:X)</f>
        <v>0.86792216752937523</v>
      </c>
      <c r="H3" s="41">
        <f>STDEVP('dati grezzi'!Y:Y)</f>
        <v>0.83864970836060826</v>
      </c>
      <c r="I3" s="41">
        <f>STDEVP('dati grezzi'!Z:Z)</f>
        <v>0.88332704400276718</v>
      </c>
      <c r="J3" s="41">
        <f>STDEVP('dati grezzi'!AA:AA)</f>
        <v>0.94987718504376484</v>
      </c>
      <c r="K3" s="41">
        <f>STDEVP('dati grezzi'!AB:AB)</f>
        <v>0.84928728289601096</v>
      </c>
      <c r="L3" s="41">
        <f>STDEVP('dati grezzi'!AC:AC)</f>
        <v>0.99830968252452712</v>
      </c>
      <c r="M3" s="41">
        <f>STDEVP('dati grezzi'!AD:AD)</f>
        <v>0.98468269000729369</v>
      </c>
      <c r="N3" s="41">
        <f>STDEVP('dati grezzi'!AE:AE)</f>
        <v>1.0868098065234577</v>
      </c>
      <c r="O3" s="41">
        <f>STDEVP('dati grezzi'!AF:AF)</f>
        <v>1.063933999623828</v>
      </c>
      <c r="P3" s="41">
        <f>STDEVP('dati grezzi'!AG:AG)</f>
        <v>0.92913340747649842</v>
      </c>
      <c r="Q3" s="41">
        <f>STDEVP('dati grezzi'!AH:AH)</f>
        <v>0.84967967820559032</v>
      </c>
      <c r="R3" s="41">
        <f>STDEVP('dati grezzi'!AI:AI)</f>
        <v>0.90833180428005855</v>
      </c>
      <c r="S3" s="41">
        <f>STDEVP('dati grezzi'!AJ:AJ)</f>
        <v>1.0682488266108956</v>
      </c>
      <c r="T3" s="41">
        <f>STDEVP('dati grezzi'!AK:AK)</f>
        <v>1.3382575736132911</v>
      </c>
      <c r="U3" s="41">
        <f>STDEVP('dati grezzi'!AL:AL)</f>
        <v>1.0862121170420005</v>
      </c>
      <c r="V3" s="41">
        <f>STDEVP('dati grezzi'!AM:AM)</f>
        <v>1.0987063099643852</v>
      </c>
      <c r="W3" s="41">
        <f>STDEVP('dati grezzi'!AN:AN)</f>
        <v>1.2611987243183456</v>
      </c>
      <c r="X3" s="41">
        <f>STDEVP('dati grezzi'!AO:AO)</f>
        <v>1.1489125293076057</v>
      </c>
      <c r="Y3" s="41">
        <f>STDEVP('dati grezzi'!AP:AP)</f>
        <v>1.2366442046477593</v>
      </c>
      <c r="Z3" s="41">
        <f>STDEVP('dati grezzi'!AQ:AQ)</f>
        <v>0.88325819470400546</v>
      </c>
      <c r="AA3" s="41">
        <f>STDEVP('dati grezzi'!AR:AR)</f>
        <v>1.2713772060250255</v>
      </c>
      <c r="AB3" s="41">
        <f>STDEVP('dati grezzi'!AS:AS)</f>
        <v>1.2156205548333465</v>
      </c>
      <c r="AC3" s="41">
        <f>STDEVP('dati grezzi'!AT:AT)</f>
        <v>1.0654993612803758</v>
      </c>
      <c r="AD3" s="41">
        <f>STDEVP('dati grezzi'!AU:AU)</f>
        <v>0.79612952603343523</v>
      </c>
      <c r="AE3" s="41">
        <f>STDEVP('dati grezzi'!AV:AV)</f>
        <v>1.131370849898476</v>
      </c>
      <c r="AF3" s="41">
        <f>STDEVP('dati grezzi'!AW:AW)</f>
        <v>1.1509223354432836</v>
      </c>
      <c r="AG3" s="41">
        <f>STDEVP('dati grezzi'!AX:AX)</f>
        <v>1.1074695882456045</v>
      </c>
      <c r="AH3" s="41">
        <f>STDEVP('dati grezzi'!AY:AY)</f>
        <v>1.3844212589462148</v>
      </c>
    </row>
    <row r="4" spans="1:34">
      <c r="A4" s="4" t="s">
        <v>364</v>
      </c>
      <c r="B4" s="41">
        <f>KURT('dati grezzi'!S:S)</f>
        <v>0.39796097911981976</v>
      </c>
      <c r="C4" s="41">
        <f>KURT('dati grezzi'!T:T)</f>
        <v>-0.32281087521329033</v>
      </c>
      <c r="D4" s="41">
        <f>KURT('dati grezzi'!U:U)</f>
        <v>-0.52982933989937964</v>
      </c>
      <c r="E4" s="41">
        <f>KURT('dati grezzi'!V:V)</f>
        <v>0.40512875895238176</v>
      </c>
      <c r="F4" s="41">
        <f>KURT('dati grezzi'!W:W)</f>
        <v>-0.6771943681241761</v>
      </c>
      <c r="G4" s="41">
        <f>KURT('dati grezzi'!X:X)</f>
        <v>4.5631263040227577E-2</v>
      </c>
      <c r="H4" s="41">
        <f>KURT('dati grezzi'!Y:Y)</f>
        <v>-2.6223784302653375E-2</v>
      </c>
      <c r="I4" s="41">
        <f>KURT('dati grezzi'!Z:Z)</f>
        <v>3.8210516152637375E-2</v>
      </c>
      <c r="J4" s="43">
        <f>KURT('dati grezzi'!AA:AA)</f>
        <v>7.046023349793086</v>
      </c>
      <c r="K4" s="41">
        <f>KURT('dati grezzi'!AB:AB)</f>
        <v>-0.3919572031980918</v>
      </c>
      <c r="L4" s="41">
        <f>KURT('dati grezzi'!AC:AC)</f>
        <v>-0.3795206363119985</v>
      </c>
      <c r="M4" s="41">
        <f>KURT('dati grezzi'!AD:AD)</f>
        <v>-0.47189474569668644</v>
      </c>
      <c r="N4" s="41">
        <f>KURT('dati grezzi'!AE:AE)</f>
        <v>-0.60826196981536063</v>
      </c>
      <c r="O4" s="41">
        <f>KURT('dati grezzi'!AF:AF)</f>
        <v>-0.50578408410763531</v>
      </c>
      <c r="P4" s="41">
        <f>KURT('dati grezzi'!AG:AG)</f>
        <v>2.9083786228865094E-3</v>
      </c>
      <c r="Q4" s="41">
        <f>KURT('dati grezzi'!AH:AH)</f>
        <v>-0.43620936049529258</v>
      </c>
      <c r="R4" s="41">
        <f>KURT('dati grezzi'!AI:AI)</f>
        <v>-0.34965337985704847</v>
      </c>
      <c r="S4" s="43">
        <f>KURT('dati grezzi'!AJ:AJ)</f>
        <v>1.2441589888676257</v>
      </c>
      <c r="T4" s="43">
        <f>KURT('dati grezzi'!AK:AK)</f>
        <v>-1.1316186306090388</v>
      </c>
      <c r="U4" s="41">
        <f>KURT('dati grezzi'!AL:AL)</f>
        <v>-0.33887395912348106</v>
      </c>
      <c r="V4" s="41">
        <f>KURT('dati grezzi'!AM:AM)</f>
        <v>0.11286953207953898</v>
      </c>
      <c r="W4" s="41">
        <f>KURT('dati grezzi'!AN:AN)</f>
        <v>-0.8638039079559241</v>
      </c>
      <c r="X4" s="41">
        <f>KURT('dati grezzi'!AO:AO)</f>
        <v>-0.73001074949126332</v>
      </c>
      <c r="Y4" s="44">
        <f>KURT('dati grezzi'!AP:AP)</f>
        <v>-1.1718501063064357</v>
      </c>
      <c r="Z4" s="43">
        <f>KURT('dati grezzi'!AQ:AQ)</f>
        <v>2.163666307375943</v>
      </c>
      <c r="AA4" s="44">
        <f>KURT('dati grezzi'!AR:AR)</f>
        <v>-1.0111656235191351</v>
      </c>
      <c r="AB4" s="41">
        <f>KURT('dati grezzi'!AS:AS)</f>
        <v>-0.22406838349378955</v>
      </c>
      <c r="AC4" s="41">
        <f>KURT('dati grezzi'!AT:AT)</f>
        <v>-0.58335799388440623</v>
      </c>
      <c r="AD4" s="43">
        <f>KURT('dati grezzi'!AU:AU)</f>
        <v>2.019409968517901</v>
      </c>
      <c r="AE4" s="41">
        <f>KURT('dati grezzi'!AV:AV)</f>
        <v>-0.76885857277876468</v>
      </c>
      <c r="AF4" s="41">
        <f>KURT('dati grezzi'!AW:AW)</f>
        <v>-0.12389008128585832</v>
      </c>
      <c r="AG4" s="41">
        <f>KURT('dati grezzi'!AX:AX)</f>
        <v>-0.73416963816130965</v>
      </c>
      <c r="AH4" s="43">
        <f>KURT('dati grezzi'!AY:AY)</f>
        <v>-1.343172725487914</v>
      </c>
    </row>
    <row r="5" spans="1:34">
      <c r="A5" s="4" t="s">
        <v>365</v>
      </c>
      <c r="B5" s="41">
        <f>SKEW('dati grezzi'!S:S)</f>
        <v>-0.27536632414977941</v>
      </c>
      <c r="C5" s="41">
        <f>SKEW('dati grezzi'!T:T)</f>
        <v>-0.37637054954224286</v>
      </c>
      <c r="D5" s="41">
        <f>SKEW('dati grezzi'!U:U)</f>
        <v>0.26784839787724546</v>
      </c>
      <c r="E5" s="44">
        <f>SKEW('dati grezzi'!V:V)</f>
        <v>1.0646493366150547</v>
      </c>
      <c r="F5" s="41">
        <f>SKEW('dati grezzi'!W:W)</f>
        <v>-8.6962438506903245E-2</v>
      </c>
      <c r="G5" s="41">
        <f>SKEW('dati grezzi'!X:X)</f>
        <v>-0.48142981303230364</v>
      </c>
      <c r="H5" s="41">
        <f>SKEW('dati grezzi'!Y:Y)</f>
        <v>0.26030279742599538</v>
      </c>
      <c r="I5" s="41">
        <f>SKEW('dati grezzi'!Z:Z)</f>
        <v>-0.60415133625104234</v>
      </c>
      <c r="J5" s="43">
        <f>SKEW('dati grezzi'!AA:AA)</f>
        <v>1.3395561799523257</v>
      </c>
      <c r="K5" s="41">
        <f>SKEW('dati grezzi'!AB:AB)</f>
        <v>-0.4522393875494693</v>
      </c>
      <c r="L5" s="41">
        <f>SKEW('dati grezzi'!AC:AC)</f>
        <v>0.26220958261814487</v>
      </c>
      <c r="M5" s="41">
        <f>SKEW('dati grezzi'!AD:AD)</f>
        <v>-0.18322971426651599</v>
      </c>
      <c r="N5" s="41">
        <f>SKEW('dati grezzi'!AE:AE)</f>
        <v>-0.13078439837886488</v>
      </c>
      <c r="O5" s="41">
        <f>SKEW('dati grezzi'!AF:AF)</f>
        <v>0.3382072158627073</v>
      </c>
      <c r="P5" s="41">
        <f>SKEW('dati grezzi'!AG:AG)</f>
        <v>-0.20248238653722597</v>
      </c>
      <c r="Q5" s="41">
        <f>SKEW('dati grezzi'!AH:AH)</f>
        <v>-0.33607465354696531</v>
      </c>
      <c r="R5" s="41">
        <f>SKEW('dati grezzi'!AI:AI)</f>
        <v>-0.62126455554823035</v>
      </c>
      <c r="S5" s="43">
        <f>SKEW('dati grezzi'!AJ:AJ)</f>
        <v>1.2539506007894512</v>
      </c>
      <c r="T5" s="41">
        <f>SKEW('dati grezzi'!AK:AK)</f>
        <v>-0.31696602900691201</v>
      </c>
      <c r="U5" s="41">
        <f>SKEW('dati grezzi'!AL:AL)</f>
        <v>0.66019958082060748</v>
      </c>
      <c r="V5" s="41">
        <f>SKEW('dati grezzi'!AM:AM)</f>
        <v>0.74640501638979662</v>
      </c>
      <c r="W5" s="41">
        <f>SKEW('dati grezzi'!AN:AN)</f>
        <v>0.33653317377073072</v>
      </c>
      <c r="X5" s="41">
        <f>SKEW('dati grezzi'!AO:AO)</f>
        <v>0.32503937447184844</v>
      </c>
      <c r="Y5" s="41">
        <f>SKEW('dati grezzi'!AP:AP)</f>
        <v>0.11797780380921005</v>
      </c>
      <c r="Z5" s="43">
        <f>SKEW('dati grezzi'!AQ:AQ)</f>
        <v>1.4103938651252215</v>
      </c>
      <c r="AA5" s="41">
        <f>SKEW('dati grezzi'!AR:AR)</f>
        <v>0.1529497298263244</v>
      </c>
      <c r="AB5" s="41">
        <f>SKEW('dati grezzi'!AS:AS)</f>
        <v>0.82852566721638943</v>
      </c>
      <c r="AC5" s="41">
        <f>SKEW('dati grezzi'!AT:AT)</f>
        <v>0.11871256597005067</v>
      </c>
      <c r="AD5" s="43">
        <f>SKEW('dati grezzi'!AU:AU)</f>
        <v>1.5449477285321871</v>
      </c>
      <c r="AE5" s="41">
        <f>SKEW('dati grezzi'!AV:AV)</f>
        <v>0.26227079868499359</v>
      </c>
      <c r="AF5" s="41">
        <f>SKEW('dati grezzi'!AW:AW)</f>
        <v>0.77752420522413657</v>
      </c>
      <c r="AG5" s="41">
        <f>SKEW('dati grezzi'!AX:AX)</f>
        <v>-3.1765274859403576E-3</v>
      </c>
      <c r="AH5" s="41">
        <f>SKEW('dati grezzi'!AY:AY)</f>
        <v>-5.6539393445238763E-2</v>
      </c>
    </row>
    <row r="6" spans="1:34">
      <c r="A6" s="4" t="s">
        <v>366</v>
      </c>
      <c r="B6">
        <f>COUNTIF('dati grezzi'!S:S,1)</f>
        <v>3</v>
      </c>
      <c r="C6" s="1">
        <f>COUNTIF('dati grezzi'!T:T,1)</f>
        <v>3</v>
      </c>
      <c r="D6" s="1">
        <f>COUNTIF('dati grezzi'!U:U,1)</f>
        <v>24</v>
      </c>
      <c r="E6" s="1">
        <f>COUNTIF('dati grezzi'!V:V,1)</f>
        <v>77</v>
      </c>
      <c r="F6" s="1">
        <f>COUNTIF('dati grezzi'!W:W,1)</f>
        <v>1</v>
      </c>
      <c r="G6" s="1">
        <f>COUNTIF('dati grezzi'!X:X,1)</f>
        <v>1</v>
      </c>
      <c r="H6" s="1">
        <f>COUNTIF('dati grezzi'!Y:Y,1)</f>
        <v>0</v>
      </c>
      <c r="I6" s="1">
        <f>COUNTIF('dati grezzi'!Z:Z,1)</f>
        <v>1</v>
      </c>
      <c r="J6" s="1">
        <f>COUNTIF('dati grezzi'!AA:AA,1)</f>
        <v>1</v>
      </c>
      <c r="K6" s="1">
        <f>COUNTIF('dati grezzi'!AB:AB,1)</f>
        <v>0</v>
      </c>
      <c r="L6" s="1">
        <f>COUNTIF('dati grezzi'!AC:AC,1)</f>
        <v>26</v>
      </c>
      <c r="M6" s="1">
        <f>COUNTIF('dati grezzi'!AD:AD,1)</f>
        <v>3</v>
      </c>
      <c r="N6" s="1">
        <f>COUNTIF('dati grezzi'!AE:AE,1)</f>
        <v>5</v>
      </c>
      <c r="O6" s="1">
        <f>COUNTIF('dati grezzi'!AF:AF,1)</f>
        <v>22</v>
      </c>
      <c r="P6" s="1">
        <f>COUNTIF('dati grezzi'!AG:AG,1)</f>
        <v>7</v>
      </c>
      <c r="Q6" s="1">
        <f>COUNTIF('dati grezzi'!AH:AH,1)</f>
        <v>0</v>
      </c>
      <c r="R6" s="1">
        <f>COUNTIF('dati grezzi'!AI:AI,1)</f>
        <v>0</v>
      </c>
      <c r="S6" s="1">
        <f>COUNTIF('dati grezzi'!AJ:AJ,1)</f>
        <v>33</v>
      </c>
      <c r="T6" s="1">
        <f>COUNTIF('dati grezzi'!AK:AK,1)</f>
        <v>18</v>
      </c>
      <c r="U6" s="1">
        <f>COUNTIF('dati grezzi'!AL:AL,1)</f>
        <v>36</v>
      </c>
      <c r="V6" s="1">
        <f>COUNTIF('dati grezzi'!AM:AM,1)</f>
        <v>20</v>
      </c>
      <c r="W6" s="1">
        <f>COUNTIF('dati grezzi'!AN:AN,1)</f>
        <v>23</v>
      </c>
      <c r="X6" s="1">
        <f>COUNTIF('dati grezzi'!AO:AO,1)</f>
        <v>28</v>
      </c>
      <c r="Y6" s="1">
        <f>COUNTIF('dati grezzi'!AP:AP,1)</f>
        <v>24</v>
      </c>
      <c r="Z6" s="1">
        <f>COUNTIF('dati grezzi'!AQ:AQ,1)</f>
        <v>65</v>
      </c>
      <c r="AA6" s="1">
        <f>COUNTIF('dati grezzi'!AR:AR,1)</f>
        <v>21</v>
      </c>
      <c r="AB6" s="1">
        <f>COUNTIF('dati grezzi'!AS:AS,1)</f>
        <v>40</v>
      </c>
      <c r="AC6" s="1">
        <f>COUNTIF('dati grezzi'!AT:AT,1)</f>
        <v>8</v>
      </c>
      <c r="AD6" s="1">
        <f>COUNTIF('dati grezzi'!AU:AU,1)</f>
        <v>89</v>
      </c>
      <c r="AE6" s="1">
        <f>COUNTIF('dati grezzi'!AV:AV,1)</f>
        <v>17</v>
      </c>
      <c r="AF6" s="1">
        <f>COUNTIF('dati grezzi'!AW:AW,1)</f>
        <v>30</v>
      </c>
      <c r="AG6" s="1">
        <f>COUNTIF('dati grezzi'!AX:AX,1)</f>
        <v>14</v>
      </c>
      <c r="AH6" s="1">
        <f>COUNTIF('dati grezzi'!AY:AY,1)</f>
        <v>19</v>
      </c>
    </row>
    <row r="7" spans="1:34">
      <c r="A7" s="4" t="s">
        <v>367</v>
      </c>
      <c r="B7" s="1">
        <f>COUNTIF('dati grezzi'!S:S,2)</f>
        <v>9</v>
      </c>
      <c r="C7" s="1">
        <f>COUNTIF('dati grezzi'!T:T,2)</f>
        <v>15</v>
      </c>
      <c r="D7" s="1">
        <f>COUNTIF('dati grezzi'!U:U,2)</f>
        <v>46</v>
      </c>
      <c r="E7" s="1">
        <f>COUNTIF('dati grezzi'!V:V,2)</f>
        <v>49</v>
      </c>
      <c r="F7" s="1">
        <f>COUNTIF('dati grezzi'!W:W,2)</f>
        <v>21</v>
      </c>
      <c r="G7" s="1">
        <f>COUNTIF('dati grezzi'!X:X,2)</f>
        <v>5</v>
      </c>
      <c r="H7" s="1">
        <f>COUNTIF('dati grezzi'!Y:Y,2)</f>
        <v>3</v>
      </c>
      <c r="I7" s="1">
        <f>COUNTIF('dati grezzi'!Z:Z,2)</f>
        <v>9</v>
      </c>
      <c r="J7" s="1">
        <f>COUNTIF('dati grezzi'!AA:AA,2)</f>
        <v>20</v>
      </c>
      <c r="K7" s="1">
        <f>COUNTIF('dati grezzi'!AB:AB,2)</f>
        <v>9</v>
      </c>
      <c r="L7" s="1">
        <f>COUNTIF('dati grezzi'!AC:AC,2)</f>
        <v>50</v>
      </c>
      <c r="M7" s="1">
        <f>COUNTIF('dati grezzi'!AD:AD,2)</f>
        <v>18</v>
      </c>
      <c r="N7" s="1">
        <f>COUNTIF('dati grezzi'!AE:AE,2)</f>
        <v>24</v>
      </c>
      <c r="O7" s="1">
        <f>COUNTIF('dati grezzi'!AF:AF,2)</f>
        <v>53</v>
      </c>
      <c r="P7" s="1">
        <f>COUNTIF('dati grezzi'!AG:AG,2)</f>
        <v>23</v>
      </c>
      <c r="Q7" s="1">
        <f>COUNTIF('dati grezzi'!AH:AH,2)</f>
        <v>12</v>
      </c>
      <c r="R7" s="1">
        <f>COUNTIF('dati grezzi'!AI:AI,2)</f>
        <v>13</v>
      </c>
      <c r="S7" s="1">
        <f>COUNTIF('dati grezzi'!AJ:AJ,2)</f>
        <v>81</v>
      </c>
      <c r="T7" s="1">
        <f>COUNTIF('dati grezzi'!AK:AK,2)</f>
        <v>29</v>
      </c>
      <c r="U7" s="1">
        <f>COUNTIF('dati grezzi'!AL:AL,2)</f>
        <v>62</v>
      </c>
      <c r="V7" s="1">
        <f>COUNTIF('dati grezzi'!AM:AM,2)</f>
        <v>67</v>
      </c>
      <c r="W7" s="1">
        <f>COUNTIF('dati grezzi'!AN:AN,2)</f>
        <v>50</v>
      </c>
      <c r="X7" s="1">
        <f>COUNTIF('dati grezzi'!AO:AO,2)</f>
        <v>48</v>
      </c>
      <c r="Y7" s="1">
        <f>COUNTIF('dati grezzi'!AP:AP,2)</f>
        <v>48</v>
      </c>
      <c r="Z7" s="1">
        <f>COUNTIF('dati grezzi'!AQ:AQ,2)</f>
        <v>65</v>
      </c>
      <c r="AA7" s="1">
        <f>COUNTIF('dati grezzi'!AR:AR,2)</f>
        <v>40</v>
      </c>
      <c r="AB7" s="1">
        <f>COUNTIF('dati grezzi'!AS:AS,2)</f>
        <v>60</v>
      </c>
      <c r="AC7" s="1">
        <f>COUNTIF('dati grezzi'!AT:AT,2)</f>
        <v>36</v>
      </c>
      <c r="AD7" s="1">
        <f>COUNTIF('dati grezzi'!AU:AU,2)</f>
        <v>46</v>
      </c>
      <c r="AE7" s="1">
        <f>COUNTIF('dati grezzi'!AV:AV,2)</f>
        <v>51</v>
      </c>
      <c r="AF7" s="1">
        <f>COUNTIF('dati grezzi'!AW:AW,2)</f>
        <v>65</v>
      </c>
      <c r="AG7" s="1">
        <f>COUNTIF('dati grezzi'!AX:AX,2)</f>
        <v>38</v>
      </c>
      <c r="AH7" s="1">
        <f>COUNTIF('dati grezzi'!AY:AY,2)</f>
        <v>40</v>
      </c>
    </row>
    <row r="8" spans="1:34">
      <c r="A8" s="4" t="s">
        <v>368</v>
      </c>
      <c r="B8" s="1">
        <f>COUNTIF('dati grezzi'!S:S,3)</f>
        <v>63</v>
      </c>
      <c r="C8" s="1">
        <f>COUNTIF('dati grezzi'!T:T,3)</f>
        <v>46</v>
      </c>
      <c r="D8" s="1">
        <f>COUNTIF('dati grezzi'!U:U,3)</f>
        <v>49</v>
      </c>
      <c r="E8" s="1">
        <f>COUNTIF('dati grezzi'!V:V,3)</f>
        <v>18</v>
      </c>
      <c r="F8" s="1">
        <f>COUNTIF('dati grezzi'!W:W,3)</f>
        <v>52</v>
      </c>
      <c r="G8" s="1">
        <f>COUNTIF('dati grezzi'!X:X,3)</f>
        <v>35</v>
      </c>
      <c r="H8" s="1">
        <f>COUNTIF('dati grezzi'!Y:Y,3)</f>
        <v>49</v>
      </c>
      <c r="I8" s="1">
        <f>COUNTIF('dati grezzi'!Z:Z,3)</f>
        <v>32</v>
      </c>
      <c r="J8" s="1">
        <f>COUNTIF('dati grezzi'!AA:AA,3)</f>
        <v>67</v>
      </c>
      <c r="K8" s="1">
        <f>COUNTIF('dati grezzi'!AB:AB,3)</f>
        <v>33</v>
      </c>
      <c r="L8" s="1">
        <f>COUNTIF('dati grezzi'!AC:AC,3)</f>
        <v>52</v>
      </c>
      <c r="M8" s="1">
        <f>COUNTIF('dati grezzi'!AD:AD,3)</f>
        <v>54</v>
      </c>
      <c r="N8" s="1">
        <f>COUNTIF('dati grezzi'!AE:AE,3)</f>
        <v>49</v>
      </c>
      <c r="O8" s="1">
        <f>COUNTIF('dati grezzi'!AF:AF,3)</f>
        <v>44</v>
      </c>
      <c r="P8" s="1">
        <f>COUNTIF('dati grezzi'!AG:AG,3)</f>
        <v>67</v>
      </c>
      <c r="Q8" s="1">
        <f>COUNTIF('dati grezzi'!AH:AH,3)</f>
        <v>39</v>
      </c>
      <c r="R8" s="1">
        <f>COUNTIF('dati grezzi'!AI:AI,3)</f>
        <v>26</v>
      </c>
      <c r="S8" s="1">
        <f>COUNTIF('dati grezzi'!AJ:AJ,3)</f>
        <v>18</v>
      </c>
      <c r="T8" s="1">
        <f>COUNTIF('dati grezzi'!AK:AK,3)</f>
        <v>25</v>
      </c>
      <c r="U8" s="1">
        <f>COUNTIF('dati grezzi'!AL:AL,3)</f>
        <v>25</v>
      </c>
      <c r="V8" s="1">
        <f>COUNTIF('dati grezzi'!AM:AM,3)</f>
        <v>34</v>
      </c>
      <c r="W8" s="1">
        <f>COUNTIF('dati grezzi'!AN:AN,3)</f>
        <v>30</v>
      </c>
      <c r="X8" s="1">
        <f>COUNTIF('dati grezzi'!AO:AO,3)</f>
        <v>39</v>
      </c>
      <c r="Y8" s="1">
        <f>COUNTIF('dati grezzi'!AP:AP,3)</f>
        <v>23</v>
      </c>
      <c r="Z8" s="1">
        <f>COUNTIF('dati grezzi'!AQ:AQ,3)</f>
        <v>9</v>
      </c>
      <c r="AA8" s="1">
        <f>COUNTIF('dati grezzi'!AR:AR,3)</f>
        <v>39</v>
      </c>
      <c r="AB8" s="1">
        <f>COUNTIF('dati grezzi'!AS:AS,3)</f>
        <v>22</v>
      </c>
      <c r="AC8" s="1">
        <f>COUNTIF('dati grezzi'!AT:AT,3)</f>
        <v>56</v>
      </c>
      <c r="AD8" s="1">
        <f>COUNTIF('dati grezzi'!AU:AU,3)</f>
        <v>8</v>
      </c>
      <c r="AE8" s="1">
        <f>COUNTIF('dati grezzi'!AV:AV,3)</f>
        <v>39</v>
      </c>
      <c r="AF8" s="1">
        <f>COUNTIF('dati grezzi'!AW:AW,3)</f>
        <v>28</v>
      </c>
      <c r="AG8" s="1">
        <f>COUNTIF('dati grezzi'!AX:AX,3)</f>
        <v>47</v>
      </c>
      <c r="AH8" s="1">
        <f>COUNTIF('dati grezzi'!AY:AY,3)</f>
        <v>23</v>
      </c>
    </row>
    <row r="9" spans="1:34">
      <c r="A9" s="4" t="s">
        <v>369</v>
      </c>
      <c r="B9" s="1">
        <f>COUNTIF('dati grezzi'!S:S,4)</f>
        <v>58</v>
      </c>
      <c r="C9" s="1">
        <f>COUNTIF('dati grezzi'!T:T,4)</f>
        <v>55</v>
      </c>
      <c r="D9" s="1">
        <f>COUNTIF('dati grezzi'!U:U,4)</f>
        <v>23</v>
      </c>
      <c r="E9" s="1">
        <f>COUNTIF('dati grezzi'!V:V,4)</f>
        <v>6</v>
      </c>
      <c r="F9" s="1">
        <f>COUNTIF('dati grezzi'!W:W,4)</f>
        <v>52</v>
      </c>
      <c r="G9" s="1">
        <f>COUNTIF('dati grezzi'!X:X,4)</f>
        <v>63</v>
      </c>
      <c r="H9" s="1">
        <f>COUNTIF('dati grezzi'!Y:Y,4)</f>
        <v>60</v>
      </c>
      <c r="I9" s="1">
        <f>COUNTIF('dati grezzi'!Z:Z,4)</f>
        <v>67</v>
      </c>
      <c r="J9" s="1">
        <f>COUNTIF('dati grezzi'!AA:AA,4)</f>
        <v>49</v>
      </c>
      <c r="K9" s="1">
        <f>COUNTIF('dati grezzi'!AB:AB,4)</f>
        <v>68</v>
      </c>
      <c r="L9" s="1">
        <f>COUNTIF('dati grezzi'!AC:AC,4)</f>
        <v>18</v>
      </c>
      <c r="M9" s="1">
        <f>COUNTIF('dati grezzi'!AD:AD,4)</f>
        <v>48</v>
      </c>
      <c r="N9" s="1">
        <f>COUNTIF('dati grezzi'!AE:AE,4)</f>
        <v>43</v>
      </c>
      <c r="O9" s="1">
        <f>COUNTIF('dati grezzi'!AF:AF,4)</f>
        <v>24</v>
      </c>
      <c r="P9" s="1">
        <f>COUNTIF('dati grezzi'!AG:AG,4)</f>
        <v>43</v>
      </c>
      <c r="Q9" s="1">
        <f>COUNTIF('dati grezzi'!AH:AH,4)</f>
        <v>70</v>
      </c>
      <c r="R9" s="1">
        <f>COUNTIF('dati grezzi'!AI:AI,4)</f>
        <v>65</v>
      </c>
      <c r="S9" s="1">
        <f>COUNTIF('dati grezzi'!AJ:AJ,4)</f>
        <v>7</v>
      </c>
      <c r="T9" s="1">
        <f>COUNTIF('dati grezzi'!AK:AK,4)</f>
        <v>43</v>
      </c>
      <c r="U9" s="1">
        <f>COUNTIF('dati grezzi'!AL:AL,4)</f>
        <v>21</v>
      </c>
      <c r="V9" s="1">
        <f>COUNTIF('dati grezzi'!AM:AM,4)</f>
        <v>19</v>
      </c>
      <c r="W9" s="1">
        <f>COUNTIF('dati grezzi'!AN:AN,4)</f>
        <v>30</v>
      </c>
      <c r="X9" s="1">
        <f>COUNTIF('dati grezzi'!AO:AO,4)</f>
        <v>26</v>
      </c>
      <c r="Y9" s="1">
        <f>COUNTIF('dati grezzi'!AP:AP,4)</f>
        <v>43</v>
      </c>
      <c r="Z9" s="1">
        <f>COUNTIF('dati grezzi'!AQ:AQ,4)</f>
        <v>8</v>
      </c>
      <c r="AA9" s="1">
        <f>COUNTIF('dati grezzi'!AR:AR,4)</f>
        <v>27</v>
      </c>
      <c r="AB9" s="1">
        <f>COUNTIF('dati grezzi'!AS:AS,4)</f>
        <v>15</v>
      </c>
      <c r="AC9" s="1">
        <f>COUNTIF('dati grezzi'!AT:AT,4)</f>
        <v>32</v>
      </c>
      <c r="AD9" s="1">
        <f>COUNTIF('dati grezzi'!AU:AU,4)</f>
        <v>7</v>
      </c>
      <c r="AE9" s="1">
        <f>COUNTIF('dati grezzi'!AV:AV,4)</f>
        <v>31</v>
      </c>
      <c r="AF9" s="1">
        <f>COUNTIF('dati grezzi'!AW:AW,4)</f>
        <v>15</v>
      </c>
      <c r="AG9" s="1">
        <f>COUNTIF('dati grezzi'!AX:AX,4)</f>
        <v>38</v>
      </c>
      <c r="AH9" s="1">
        <f>COUNTIF('dati grezzi'!AY:AY,4)</f>
        <v>32</v>
      </c>
    </row>
    <row r="10" spans="1:34">
      <c r="A10" s="4" t="s">
        <v>370</v>
      </c>
      <c r="B10" s="1">
        <f>COUNTIF('dati grezzi'!S:S,5)</f>
        <v>17</v>
      </c>
      <c r="C10" s="1">
        <f>COUNTIF('dati grezzi'!T:T,5)</f>
        <v>31</v>
      </c>
      <c r="D10" s="1">
        <f>COUNTIF('dati grezzi'!U:U,5)</f>
        <v>8</v>
      </c>
      <c r="E10" s="1">
        <f>COUNTIF('dati grezzi'!V:V,5)</f>
        <v>0</v>
      </c>
      <c r="F10" s="1">
        <f>COUNTIF('dati grezzi'!W:W,5)</f>
        <v>24</v>
      </c>
      <c r="G10" s="1">
        <f>COUNTIF('dati grezzi'!X:X,5)</f>
        <v>45</v>
      </c>
      <c r="H10" s="1">
        <f>COUNTIF('dati grezzi'!Y:Y,5)</f>
        <v>37</v>
      </c>
      <c r="I10" s="1">
        <f>COUNTIF('dati grezzi'!Z:Z,5)</f>
        <v>41</v>
      </c>
      <c r="J10" s="1">
        <f>COUNTIF('dati grezzi'!AA:AA,5)</f>
        <v>12</v>
      </c>
      <c r="K10" s="1">
        <f>COUNTIF('dati grezzi'!AB:AB,5)</f>
        <v>40</v>
      </c>
      <c r="L10" s="1">
        <f>COUNTIF('dati grezzi'!AC:AC,5)</f>
        <v>4</v>
      </c>
      <c r="M10" s="1">
        <f>COUNTIF('dati grezzi'!AD:AD,5)</f>
        <v>27</v>
      </c>
      <c r="N10" s="1">
        <f>COUNTIF('dati grezzi'!AE:AE,5)</f>
        <v>28</v>
      </c>
      <c r="O10" s="1">
        <f>COUNTIF('dati grezzi'!AF:AF,5)</f>
        <v>7</v>
      </c>
      <c r="P10" s="1">
        <f>COUNTIF('dati grezzi'!AG:AG,5)</f>
        <v>10</v>
      </c>
      <c r="Q10" s="1">
        <f>COUNTIF('dati grezzi'!AH:AH,5)</f>
        <v>29</v>
      </c>
      <c r="R10" s="1">
        <f>COUNTIF('dati grezzi'!AI:AI,5)</f>
        <v>46</v>
      </c>
      <c r="S10" s="1">
        <f>COUNTIF('dati grezzi'!AJ:AJ,5)</f>
        <v>11</v>
      </c>
      <c r="T10" s="1">
        <f>COUNTIF('dati grezzi'!AK:AK,5)</f>
        <v>35</v>
      </c>
      <c r="U10" s="1">
        <f>COUNTIF('dati grezzi'!AL:AL,5)</f>
        <v>5</v>
      </c>
      <c r="V10" s="1">
        <f>COUNTIF('dati grezzi'!AM:AM,5)</f>
        <v>9</v>
      </c>
      <c r="W10" s="1">
        <f>COUNTIF('dati grezzi'!AN:AN,5)</f>
        <v>16</v>
      </c>
      <c r="X10" s="1">
        <f>COUNTIF('dati grezzi'!AO:AO,5)</f>
        <v>9</v>
      </c>
      <c r="Y10" s="1">
        <f>COUNTIF('dati grezzi'!AP:AP,5)</f>
        <v>12</v>
      </c>
      <c r="Z10" s="1">
        <f>COUNTIF('dati grezzi'!AQ:AQ,5)</f>
        <v>2</v>
      </c>
      <c r="AA10" s="1">
        <f>COUNTIF('dati grezzi'!AR:AR,5)</f>
        <v>23</v>
      </c>
      <c r="AB10" s="1">
        <f>COUNTIF('dati grezzi'!AS:AS,5)</f>
        <v>13</v>
      </c>
      <c r="AC10" s="1">
        <f>COUNTIF('dati grezzi'!AT:AT,5)</f>
        <v>18</v>
      </c>
      <c r="AD10" s="1">
        <f>COUNTIF('dati grezzi'!AU:AU,5)</f>
        <v>0</v>
      </c>
      <c r="AE10" s="1">
        <f>COUNTIF('dati grezzi'!AV:AV,5)</f>
        <v>12</v>
      </c>
      <c r="AF10" s="1">
        <f>COUNTIF('dati grezzi'!AW:AW,5)</f>
        <v>12</v>
      </c>
      <c r="AG10" s="1">
        <f>COUNTIF('dati grezzi'!AX:AX,5)</f>
        <v>13</v>
      </c>
      <c r="AH10" s="1">
        <f>COUNTIF('dati grezzi'!AY:AY,5)</f>
        <v>36</v>
      </c>
    </row>
    <row r="11" spans="1:34">
      <c r="A11" s="4" t="s">
        <v>372</v>
      </c>
      <c r="B11">
        <f>SUM(B6:B10)</f>
        <v>150</v>
      </c>
      <c r="C11" s="1">
        <f t="shared" ref="C11:AH11" si="0">SUM(C6:C10)</f>
        <v>150</v>
      </c>
      <c r="D11" s="1">
        <f t="shared" si="0"/>
        <v>150</v>
      </c>
      <c r="E11" s="1">
        <f t="shared" si="0"/>
        <v>150</v>
      </c>
      <c r="F11" s="1">
        <f t="shared" si="0"/>
        <v>150</v>
      </c>
      <c r="G11" s="1">
        <f t="shared" si="0"/>
        <v>149</v>
      </c>
      <c r="H11" s="1">
        <f t="shared" si="0"/>
        <v>149</v>
      </c>
      <c r="I11" s="1">
        <f t="shared" si="0"/>
        <v>150</v>
      </c>
      <c r="J11" s="1">
        <f t="shared" si="0"/>
        <v>149</v>
      </c>
      <c r="K11" s="1">
        <f t="shared" si="0"/>
        <v>150</v>
      </c>
      <c r="L11" s="1">
        <f t="shared" si="0"/>
        <v>150</v>
      </c>
      <c r="M11" s="1">
        <f t="shared" si="0"/>
        <v>150</v>
      </c>
      <c r="N11" s="1">
        <f t="shared" si="0"/>
        <v>149</v>
      </c>
      <c r="O11" s="1">
        <f t="shared" si="0"/>
        <v>150</v>
      </c>
      <c r="P11" s="1">
        <f t="shared" si="0"/>
        <v>150</v>
      </c>
      <c r="Q11" s="1">
        <f t="shared" si="0"/>
        <v>150</v>
      </c>
      <c r="R11" s="1">
        <f t="shared" si="0"/>
        <v>150</v>
      </c>
      <c r="S11" s="1">
        <f t="shared" si="0"/>
        <v>150</v>
      </c>
      <c r="T11" s="1">
        <f t="shared" si="0"/>
        <v>150</v>
      </c>
      <c r="U11" s="1">
        <f t="shared" si="0"/>
        <v>149</v>
      </c>
      <c r="V11" s="1">
        <f t="shared" si="0"/>
        <v>149</v>
      </c>
      <c r="W11" s="1">
        <f t="shared" si="0"/>
        <v>149</v>
      </c>
      <c r="X11" s="1">
        <f t="shared" si="0"/>
        <v>150</v>
      </c>
      <c r="Y11" s="1">
        <f t="shared" si="0"/>
        <v>150</v>
      </c>
      <c r="Z11" s="1">
        <f t="shared" si="0"/>
        <v>149</v>
      </c>
      <c r="AA11" s="1">
        <f t="shared" si="0"/>
        <v>150</v>
      </c>
      <c r="AB11" s="1">
        <f t="shared" si="0"/>
        <v>150</v>
      </c>
      <c r="AC11" s="1">
        <f t="shared" si="0"/>
        <v>150</v>
      </c>
      <c r="AD11" s="1">
        <f t="shared" si="0"/>
        <v>150</v>
      </c>
      <c r="AE11" s="1">
        <f t="shared" si="0"/>
        <v>150</v>
      </c>
      <c r="AF11" s="1">
        <f t="shared" si="0"/>
        <v>150</v>
      </c>
      <c r="AG11" s="1">
        <f t="shared" si="0"/>
        <v>150</v>
      </c>
      <c r="AH11" s="1">
        <f t="shared" si="0"/>
        <v>150</v>
      </c>
    </row>
    <row r="12" spans="1:34">
      <c r="A12" s="4" t="s">
        <v>371</v>
      </c>
      <c r="B12">
        <f>150-B11</f>
        <v>0</v>
      </c>
      <c r="C12" s="1">
        <f t="shared" ref="C12:AH12" si="1">150-C11</f>
        <v>0</v>
      </c>
      <c r="D12" s="1">
        <f t="shared" si="1"/>
        <v>0</v>
      </c>
      <c r="E12" s="1">
        <f t="shared" si="1"/>
        <v>0</v>
      </c>
      <c r="F12" s="1">
        <f t="shared" si="1"/>
        <v>0</v>
      </c>
      <c r="G12" s="1">
        <f t="shared" si="1"/>
        <v>1</v>
      </c>
      <c r="H12" s="1">
        <f t="shared" si="1"/>
        <v>1</v>
      </c>
      <c r="I12" s="1">
        <f t="shared" si="1"/>
        <v>0</v>
      </c>
      <c r="J12" s="1">
        <f t="shared" si="1"/>
        <v>1</v>
      </c>
      <c r="K12" s="1">
        <f t="shared" si="1"/>
        <v>0</v>
      </c>
      <c r="L12" s="1">
        <f t="shared" si="1"/>
        <v>0</v>
      </c>
      <c r="M12" s="1">
        <f t="shared" si="1"/>
        <v>0</v>
      </c>
      <c r="N12" s="1">
        <f t="shared" si="1"/>
        <v>1</v>
      </c>
      <c r="O12" s="1">
        <f t="shared" si="1"/>
        <v>0</v>
      </c>
      <c r="P12" s="1">
        <f t="shared" si="1"/>
        <v>0</v>
      </c>
      <c r="Q12" s="1">
        <f t="shared" si="1"/>
        <v>0</v>
      </c>
      <c r="R12" s="1">
        <f t="shared" si="1"/>
        <v>0</v>
      </c>
      <c r="S12" s="1">
        <f t="shared" si="1"/>
        <v>0</v>
      </c>
      <c r="T12" s="1">
        <f t="shared" si="1"/>
        <v>0</v>
      </c>
      <c r="U12" s="1">
        <f t="shared" si="1"/>
        <v>1</v>
      </c>
      <c r="V12" s="1">
        <f t="shared" si="1"/>
        <v>1</v>
      </c>
      <c r="W12" s="1">
        <f t="shared" si="1"/>
        <v>1</v>
      </c>
      <c r="X12" s="1">
        <f t="shared" si="1"/>
        <v>0</v>
      </c>
      <c r="Y12" s="1">
        <f t="shared" si="1"/>
        <v>0</v>
      </c>
      <c r="Z12" s="1">
        <f t="shared" si="1"/>
        <v>1</v>
      </c>
      <c r="AA12" s="1">
        <f t="shared" si="1"/>
        <v>0</v>
      </c>
      <c r="AB12" s="1">
        <f t="shared" si="1"/>
        <v>0</v>
      </c>
      <c r="AC12" s="1">
        <f t="shared" si="1"/>
        <v>0</v>
      </c>
      <c r="AD12" s="1">
        <f t="shared" si="1"/>
        <v>0</v>
      </c>
      <c r="AE12" s="1">
        <f t="shared" si="1"/>
        <v>0</v>
      </c>
      <c r="AF12" s="1">
        <f t="shared" si="1"/>
        <v>0</v>
      </c>
      <c r="AG12" s="1">
        <f t="shared" si="1"/>
        <v>0</v>
      </c>
      <c r="AH12" s="1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240" zoomScaleNormal="240" workbookViewId="0">
      <selection activeCell="B1" sqref="B1"/>
    </sheetView>
  </sheetViews>
  <sheetFormatPr defaultRowHeight="15"/>
  <cols>
    <col min="1" max="1" width="13.28515625" customWidth="1"/>
  </cols>
  <sheetData>
    <row r="1" spans="1:5">
      <c r="A1" s="47"/>
      <c r="B1" s="47" t="s">
        <v>349</v>
      </c>
      <c r="C1" s="47" t="s">
        <v>350</v>
      </c>
      <c r="D1" s="47" t="s">
        <v>352</v>
      </c>
      <c r="E1" s="47" t="s">
        <v>351</v>
      </c>
    </row>
    <row r="2" spans="1:5">
      <c r="A2" s="47" t="s">
        <v>349</v>
      </c>
      <c r="B2" s="48">
        <v>1</v>
      </c>
      <c r="C2" s="47"/>
      <c r="D2" s="47"/>
      <c r="E2" s="47"/>
    </row>
    <row r="3" spans="1:5">
      <c r="A3" s="47" t="s">
        <v>350</v>
      </c>
      <c r="B3" s="51" t="s">
        <v>385</v>
      </c>
      <c r="C3" s="48">
        <v>1</v>
      </c>
      <c r="D3" s="47"/>
      <c r="E3" s="47"/>
    </row>
    <row r="4" spans="1:5">
      <c r="A4" s="47" t="s">
        <v>352</v>
      </c>
      <c r="B4" s="49">
        <v>-0.1</v>
      </c>
      <c r="C4" s="51" t="s">
        <v>386</v>
      </c>
      <c r="D4" s="48">
        <v>1</v>
      </c>
      <c r="E4" s="47"/>
    </row>
    <row r="5" spans="1:5">
      <c r="A5" s="47" t="s">
        <v>351</v>
      </c>
      <c r="B5" s="49">
        <v>0.01</v>
      </c>
      <c r="C5" s="49">
        <v>0.15</v>
      </c>
      <c r="D5" s="47">
        <v>0.06</v>
      </c>
      <c r="E5" s="48">
        <v>1</v>
      </c>
    </row>
    <row r="7" spans="1:5" ht="18.75">
      <c r="A7" s="50"/>
      <c r="E7">
        <f>0.4*0.4</f>
        <v>0.16000000000000003</v>
      </c>
    </row>
    <row r="8" spans="1:5" ht="18.75">
      <c r="A8" s="50" t="s">
        <v>387</v>
      </c>
    </row>
    <row r="9" spans="1:5" ht="18.75">
      <c r="A9" s="50" t="s">
        <v>358</v>
      </c>
      <c r="B9" s="41">
        <f>CORREL('dati grezzi'!AZ:AZ,'dati grezzi'!BA:BA)</f>
        <v>-0.30186199843404843</v>
      </c>
    </row>
    <row r="10" spans="1:5" ht="18.75">
      <c r="A10" s="50"/>
    </row>
    <row r="11" spans="1:5" ht="18.75">
      <c r="A11" s="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70" zoomScaleNormal="14" workbookViewId="0"/>
  </sheetViews>
  <sheetFormatPr defaultRowHeight="15"/>
  <sheetData>
    <row r="1" spans="1:1">
      <c r="A1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Grafici</vt:lpstr>
      </vt:variant>
      <vt:variant>
        <vt:i4>3</vt:i4>
      </vt:variant>
    </vt:vector>
  </HeadingPairs>
  <TitlesOfParts>
    <vt:vector size="10" baseType="lpstr">
      <vt:lpstr>chi quadrato</vt:lpstr>
      <vt:lpstr>dati grezzi</vt:lpstr>
      <vt:lpstr>Legenda</vt:lpstr>
      <vt:lpstr>analisi</vt:lpstr>
      <vt:lpstr>Lab TTT</vt:lpstr>
      <vt:lpstr>coeff. di correlazione</vt:lpstr>
      <vt:lpstr>Foglio2</vt:lpstr>
      <vt:lpstr>grafico com emo</vt:lpstr>
      <vt:lpstr>com &amp; emo</vt:lpstr>
      <vt:lpstr>freq cardiaca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2013-10-17T12:40:07Z</dcterms:created>
  <dcterms:modified xsi:type="dcterms:W3CDTF">2013-12-17T15:20:47Z</dcterms:modified>
</cp:coreProperties>
</file>